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0446\Desktop\特定給食施設関係\R4　栄養管理報告書\サイト編集\"/>
    </mc:Choice>
  </mc:AlternateContent>
  <bookViews>
    <workbookView xWindow="-110" yWindow="-110" windowWidth="23250" windowHeight="12570"/>
  </bookViews>
  <sheets>
    <sheet name="要領" sheetId="2" r:id="rId1"/>
    <sheet name="報告書" sheetId="1" r:id="rId2"/>
    <sheet name="保健所使用" sheetId="4" r:id="rId3"/>
  </sheets>
  <definedNames>
    <definedName name="_xlnm.Print_Area" localSheetId="1">報告書!$A$1:$AO$175</definedName>
    <definedName name="_xlnm.Print_Area" localSheetId="0">要領!$B$1:$M$53</definedName>
    <definedName name="_xlnm.Print_Titles" localSheetId="0">要領!$6:$6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26" i="1" l="1"/>
  <c r="CH22" i="1"/>
  <c r="CH18" i="1"/>
  <c r="CH14" i="1"/>
  <c r="CH10" i="1"/>
  <c r="CH6" i="1"/>
  <c r="AR25" i="1" l="1"/>
  <c r="AR23" i="1"/>
  <c r="AR22" i="1"/>
  <c r="AR21" i="1"/>
  <c r="AR24" i="1"/>
  <c r="IR5" i="4" l="1"/>
  <c r="D8" i="4" s="1"/>
  <c r="GX6" i="4"/>
  <c r="HA8" i="4"/>
  <c r="HB8" i="4"/>
  <c r="HC8" i="4"/>
  <c r="HE6" i="4" s="1"/>
  <c r="HF8" i="4"/>
  <c r="HG8" i="4"/>
  <c r="HH8" i="4"/>
  <c r="HK8" i="4"/>
  <c r="HL8" i="4"/>
  <c r="HM8" i="4"/>
  <c r="HP8" i="4"/>
  <c r="HQ8" i="4"/>
  <c r="HR8" i="4"/>
  <c r="HZ8" i="4"/>
  <c r="ID8" i="4" s="1"/>
  <c r="IA8" i="4"/>
  <c r="IB8" i="4"/>
  <c r="IJ8" i="4"/>
  <c r="IK8" i="4"/>
  <c r="IL8" i="4"/>
  <c r="IM8" i="4"/>
  <c r="IN8" i="4"/>
  <c r="IO8" i="4"/>
  <c r="IP8" i="4"/>
  <c r="IQ8" i="4"/>
  <c r="IP6" i="4" l="1"/>
  <c r="IL6" i="4"/>
  <c r="HJ6" i="4"/>
  <c r="HT8" i="4"/>
  <c r="HO8" i="4"/>
  <c r="IN6" i="4"/>
  <c r="IJ6" i="4"/>
  <c r="HE8" i="4"/>
  <c r="HT6" i="4"/>
  <c r="HO6" i="4"/>
  <c r="HJ8" i="4"/>
  <c r="IR6" i="4" l="1"/>
  <c r="CU8" i="4"/>
  <c r="CV8" i="4"/>
  <c r="CX8" i="4"/>
  <c r="DP8" i="4" l="1"/>
  <c r="DQ8" i="4"/>
  <c r="DR8" i="4"/>
  <c r="DX8" i="4"/>
  <c r="DY8" i="4"/>
  <c r="EA8" i="4"/>
  <c r="DD8" i="4" l="1"/>
  <c r="CJ8" i="4"/>
  <c r="CI8" i="4"/>
  <c r="CH8" i="4"/>
  <c r="CF8" i="4"/>
  <c r="CE8" i="4"/>
  <c r="CD8" i="4"/>
  <c r="DF8" i="4"/>
  <c r="CE154" i="1" l="1"/>
  <c r="CG154" i="1" s="1"/>
  <c r="CH154" i="1" s="1"/>
  <c r="AR105" i="1" s="1"/>
  <c r="T111" i="1"/>
  <c r="HW8" i="4" s="1"/>
  <c r="P111" i="1"/>
  <c r="HV8" i="4" s="1"/>
  <c r="L111" i="1"/>
  <c r="HU8" i="4" s="1"/>
  <c r="GM8" i="4"/>
  <c r="FQ8" i="4"/>
  <c r="FP8" i="4"/>
  <c r="EZ8" i="4"/>
  <c r="ET8" i="4"/>
  <c r="CK8" i="4"/>
  <c r="CG8" i="4"/>
  <c r="CC8" i="4"/>
  <c r="BT8" i="4"/>
  <c r="BV8" i="4"/>
  <c r="BQ8" i="4"/>
  <c r="BK8" i="4"/>
  <c r="AD8" i="4"/>
  <c r="AC8" i="4"/>
  <c r="AB8" i="4"/>
  <c r="AA8" i="4"/>
  <c r="Z8" i="4"/>
  <c r="Y8" i="4"/>
  <c r="X8" i="4"/>
  <c r="W8" i="4"/>
  <c r="V8" i="4"/>
  <c r="U8" i="4"/>
  <c r="T8" i="4"/>
  <c r="S8" i="4"/>
  <c r="R8" i="4"/>
  <c r="Q8" i="4"/>
  <c r="P8" i="4"/>
  <c r="O8" i="4"/>
  <c r="N8" i="4"/>
  <c r="M8" i="4"/>
  <c r="L8" i="4"/>
  <c r="K8" i="4"/>
  <c r="HY8" i="4" l="1"/>
  <c r="HY6" i="4"/>
  <c r="J8" i="4"/>
  <c r="I8" i="4"/>
  <c r="H8" i="4"/>
  <c r="G8" i="4"/>
  <c r="F8" i="4"/>
  <c r="E8" i="4" s="1"/>
  <c r="C8" i="4"/>
  <c r="B8" i="4"/>
  <c r="X111" i="1"/>
  <c r="IR8" i="4" s="1"/>
  <c r="CE153" i="1" l="1"/>
  <c r="CG153" i="1" s="1"/>
  <c r="CG78" i="1"/>
  <c r="DO8" i="4" s="1"/>
  <c r="CE30" i="1"/>
  <c r="CG30" i="1" s="1"/>
  <c r="CH153" i="1" l="1"/>
  <c r="AR104" i="1" s="1"/>
  <c r="T113" i="1"/>
  <c r="IG8" i="4" s="1"/>
  <c r="P113" i="1"/>
  <c r="IF8" i="4" s="1"/>
  <c r="CG138" i="1"/>
  <c r="FY8" i="4" s="1"/>
  <c r="CG139" i="1"/>
  <c r="GB8" i="4" s="1"/>
  <c r="CG140" i="1"/>
  <c r="FZ8" i="4" s="1"/>
  <c r="CG141" i="1"/>
  <c r="GA8" i="4" s="1"/>
  <c r="CG142" i="1"/>
  <c r="GC8" i="4" s="1"/>
  <c r="CG143" i="1"/>
  <c r="GD8" i="4" s="1"/>
  <c r="CG144" i="1"/>
  <c r="GE8" i="4" s="1"/>
  <c r="CG145" i="1"/>
  <c r="GF8" i="4" s="1"/>
  <c r="CG146" i="1"/>
  <c r="GG8" i="4" s="1"/>
  <c r="CG147" i="1"/>
  <c r="GH8" i="4" s="1"/>
  <c r="CG148" i="1"/>
  <c r="GI8" i="4" s="1"/>
  <c r="CG149" i="1"/>
  <c r="GJ8" i="4" s="1"/>
  <c r="CG150" i="1"/>
  <c r="GK8" i="4" s="1"/>
  <c r="CG151" i="1"/>
  <c r="GL8" i="4" s="1"/>
  <c r="CH144" i="1" l="1"/>
  <c r="AR98" i="1" s="1"/>
  <c r="CH140" i="1"/>
  <c r="AR97" i="1" s="1"/>
  <c r="CH139" i="1"/>
  <c r="BA96" i="1" s="1"/>
  <c r="L113" i="1"/>
  <c r="IE8" i="4" s="1"/>
  <c r="II8" i="4" s="1"/>
  <c r="CE152" i="1"/>
  <c r="CG152" i="1" s="1"/>
  <c r="CH145" i="1"/>
  <c r="AR99" i="1" s="1"/>
  <c r="CH138" i="1"/>
  <c r="AR96" i="1" s="1"/>
  <c r="CH131" i="1"/>
  <c r="BA92" i="1" s="1"/>
  <c r="CG122" i="1"/>
  <c r="FG8" i="4" s="1"/>
  <c r="CG123" i="1"/>
  <c r="FH8" i="4" s="1"/>
  <c r="CG124" i="1"/>
  <c r="FI8" i="4" s="1"/>
  <c r="CG125" i="1"/>
  <c r="FJ8" i="4" s="1"/>
  <c r="CG126" i="1"/>
  <c r="FK8" i="4" s="1"/>
  <c r="CG127" i="1"/>
  <c r="FL8" i="4" s="1"/>
  <c r="CG128" i="1"/>
  <c r="FM8" i="4" s="1"/>
  <c r="CG129" i="1"/>
  <c r="FN8" i="4" s="1"/>
  <c r="CG130" i="1"/>
  <c r="FO8" i="4" s="1"/>
  <c r="CG131" i="1"/>
  <c r="FR8" i="4" s="1"/>
  <c r="CG132" i="1"/>
  <c r="FS8" i="4" s="1"/>
  <c r="CG133" i="1"/>
  <c r="FT8" i="4" s="1"/>
  <c r="CG134" i="1"/>
  <c r="FU8" i="4" s="1"/>
  <c r="CG135" i="1"/>
  <c r="FV8" i="4" s="1"/>
  <c r="CG136" i="1"/>
  <c r="FW8" i="4" s="1"/>
  <c r="CG137" i="1"/>
  <c r="FX8" i="4" s="1"/>
  <c r="CG116" i="1"/>
  <c r="FA8" i="4" s="1"/>
  <c r="CG117" i="1"/>
  <c r="FB8" i="4" s="1"/>
  <c r="CG118" i="1"/>
  <c r="FC8" i="4" s="1"/>
  <c r="CG119" i="1"/>
  <c r="FD8" i="4" s="1"/>
  <c r="CG120" i="1"/>
  <c r="FE8" i="4" s="1"/>
  <c r="CG121" i="1"/>
  <c r="FF8" i="4" s="1"/>
  <c r="CG111" i="1"/>
  <c r="EV8" i="4" s="1"/>
  <c r="CG112" i="1"/>
  <c r="EW8" i="4" s="1"/>
  <c r="CG113" i="1"/>
  <c r="EX8" i="4" s="1"/>
  <c r="CG114" i="1"/>
  <c r="EY8" i="4" s="1"/>
  <c r="CE115" i="1"/>
  <c r="CG115" i="1" s="1"/>
  <c r="CG97" i="1"/>
  <c r="EI8" i="4" s="1"/>
  <c r="CG98" i="1"/>
  <c r="EJ8" i="4" s="1"/>
  <c r="CG99" i="1"/>
  <c r="EK8" i="4" s="1"/>
  <c r="CG102" i="1"/>
  <c r="EL8" i="4" s="1"/>
  <c r="CG103" i="1"/>
  <c r="EM8" i="4" s="1"/>
  <c r="CG104" i="1"/>
  <c r="EN8" i="4" s="1"/>
  <c r="CG105" i="1"/>
  <c r="EO8" i="4" s="1"/>
  <c r="CG106" i="1"/>
  <c r="EP8" i="4" s="1"/>
  <c r="CG107" i="1"/>
  <c r="EQ8" i="4" s="1"/>
  <c r="CG108" i="1"/>
  <c r="ER8" i="4" s="1"/>
  <c r="CG109" i="1"/>
  <c r="ES8" i="4" s="1"/>
  <c r="CG110" i="1"/>
  <c r="EU8" i="4" s="1"/>
  <c r="CE101" i="1"/>
  <c r="CG101" i="1" s="1"/>
  <c r="CE100" i="1"/>
  <c r="CG100" i="1" s="1"/>
  <c r="CG91" i="1"/>
  <c r="EC8" i="4" s="1"/>
  <c r="CG92" i="1"/>
  <c r="ED8" i="4" s="1"/>
  <c r="CG93" i="1"/>
  <c r="EE8" i="4" s="1"/>
  <c r="CG94" i="1"/>
  <c r="EF8" i="4" s="1"/>
  <c r="CG95" i="1"/>
  <c r="EG8" i="4" s="1"/>
  <c r="CG96" i="1"/>
  <c r="EH8" i="4" s="1"/>
  <c r="CG83" i="1"/>
  <c r="DT8" i="4" s="1"/>
  <c r="CG84" i="1"/>
  <c r="DU8" i="4" s="1"/>
  <c r="CG85" i="1"/>
  <c r="DV8" i="4" s="1"/>
  <c r="CG86" i="1"/>
  <c r="DW8" i="4" s="1"/>
  <c r="CG89" i="1"/>
  <c r="DZ8" i="4" s="1"/>
  <c r="CG90" i="1"/>
  <c r="EB8" i="4" s="1"/>
  <c r="CE88" i="1"/>
  <c r="CG88" i="1" s="1"/>
  <c r="CE87" i="1"/>
  <c r="CG87" i="1" s="1"/>
  <c r="CG82" i="1"/>
  <c r="DS8" i="4" s="1"/>
  <c r="CE81" i="1"/>
  <c r="CG81" i="1" s="1"/>
  <c r="CE80" i="1"/>
  <c r="CG80" i="1" s="1"/>
  <c r="CE79" i="1"/>
  <c r="CG79" i="1" s="1"/>
  <c r="CE75" i="1"/>
  <c r="CG75" i="1" s="1"/>
  <c r="CG77" i="1"/>
  <c r="DG8" i="4" s="1"/>
  <c r="CG76" i="1"/>
  <c r="DE8" i="4" s="1"/>
  <c r="CG74" i="1"/>
  <c r="DC8" i="4" s="1"/>
  <c r="CG73" i="1"/>
  <c r="DB8" i="4" s="1"/>
  <c r="CG72" i="1"/>
  <c r="DA8" i="4" s="1"/>
  <c r="CG70" i="1"/>
  <c r="CZ8" i="4" s="1"/>
  <c r="CG62" i="1"/>
  <c r="CQ8" i="4" s="1"/>
  <c r="CG69" i="1"/>
  <c r="CY8" i="4" s="1"/>
  <c r="CG68" i="1"/>
  <c r="CW8" i="4" s="1"/>
  <c r="CG65" i="1"/>
  <c r="CT8" i="4" s="1"/>
  <c r="CG64" i="1"/>
  <c r="CS8" i="4" s="1"/>
  <c r="CG63" i="1"/>
  <c r="CR8" i="4" s="1"/>
  <c r="CE67" i="1"/>
  <c r="CG67" i="1" s="1"/>
  <c r="CE66" i="1"/>
  <c r="CG66" i="1" s="1"/>
  <c r="CE60" i="1"/>
  <c r="CG60" i="1" s="1"/>
  <c r="CE58" i="1"/>
  <c r="CG58" i="1" s="1"/>
  <c r="CE56" i="1"/>
  <c r="CG56" i="1" s="1"/>
  <c r="CE54" i="1"/>
  <c r="CG54" i="1" s="1"/>
  <c r="CE59" i="1"/>
  <c r="CE57" i="1"/>
  <c r="CG57" i="1" s="1"/>
  <c r="CE55" i="1"/>
  <c r="CE53" i="1"/>
  <c r="CG53" i="1" s="1"/>
  <c r="CH30" i="1"/>
  <c r="CH57" i="1" l="1"/>
  <c r="AR47" i="1" s="1"/>
  <c r="CH113" i="1"/>
  <c r="BA86" i="1" s="1"/>
  <c r="CH99" i="1"/>
  <c r="AR81" i="1" s="1"/>
  <c r="CH100" i="1"/>
  <c r="BB81" i="1" s="1"/>
  <c r="CG55" i="1"/>
  <c r="CH55" i="1" s="1"/>
  <c r="AR46" i="1" s="1"/>
  <c r="CH64" i="1"/>
  <c r="AR64" i="1" s="1"/>
  <c r="CH130" i="1"/>
  <c r="BA91" i="1" s="1"/>
  <c r="CH85" i="1"/>
  <c r="AR75" i="1" s="1"/>
  <c r="CH136" i="1"/>
  <c r="BA95" i="1" s="1"/>
  <c r="CH134" i="1"/>
  <c r="BA94" i="1" s="1"/>
  <c r="CH132" i="1"/>
  <c r="BA93" i="1" s="1"/>
  <c r="CH128" i="1"/>
  <c r="AR94" i="1" s="1"/>
  <c r="CH92" i="1"/>
  <c r="AR78" i="1" s="1"/>
  <c r="CH73" i="1"/>
  <c r="AR68" i="1" s="1"/>
  <c r="CH126" i="1"/>
  <c r="AR93" i="1" s="1"/>
  <c r="CH152" i="1"/>
  <c r="AR103" i="1" s="1"/>
  <c r="CH124" i="1"/>
  <c r="AR92" i="1" s="1"/>
  <c r="CH122" i="1"/>
  <c r="AR91" i="1" s="1"/>
  <c r="CH117" i="1"/>
  <c r="AR89" i="1" s="1"/>
  <c r="CH116" i="1"/>
  <c r="AR88" i="1" s="1"/>
  <c r="CH112" i="1"/>
  <c r="AR87" i="1" s="1"/>
  <c r="CH111" i="1"/>
  <c r="AR86" i="1" s="1"/>
  <c r="CH103" i="1"/>
  <c r="AR82" i="1" s="1"/>
  <c r="CH104" i="1"/>
  <c r="AR83" i="1" s="1"/>
  <c r="CH98" i="1"/>
  <c r="BA80" i="1" s="1"/>
  <c r="CH97" i="1"/>
  <c r="AR80" i="1" s="1"/>
  <c r="CH91" i="1"/>
  <c r="AR77" i="1" s="1"/>
  <c r="CH86" i="1"/>
  <c r="AR76" i="1" s="1"/>
  <c r="CH72" i="1"/>
  <c r="AR67" i="1" s="1"/>
  <c r="CH84" i="1"/>
  <c r="AR74" i="1" s="1"/>
  <c r="CH83" i="1"/>
  <c r="AR73" i="1" s="1"/>
  <c r="CH79" i="1"/>
  <c r="AR72" i="1" s="1"/>
  <c r="CH78" i="1"/>
  <c r="AR70" i="1" s="1"/>
  <c r="CH74" i="1"/>
  <c r="AR69" i="1" s="1"/>
  <c r="CH70" i="1"/>
  <c r="AR66" i="1" s="1"/>
  <c r="CH62" i="1"/>
  <c r="AR62" i="1" s="1"/>
  <c r="CH65" i="1"/>
  <c r="AR65" i="1" s="1"/>
  <c r="CH63" i="1"/>
  <c r="AR63" i="1" s="1"/>
  <c r="CG59" i="1"/>
  <c r="CH59" i="1" s="1"/>
  <c r="AR48" i="1" s="1"/>
  <c r="CH53" i="1"/>
  <c r="AR45" i="1" s="1"/>
  <c r="AR28" i="1"/>
  <c r="CE5" i="1"/>
  <c r="CG5" i="1" s="1"/>
  <c r="CE4" i="1"/>
  <c r="CG4" i="1" s="1"/>
  <c r="CH4" i="1" l="1"/>
  <c r="AR17" i="1" s="1"/>
  <c r="CG52" i="1"/>
  <c r="CB8" i="4" s="1"/>
  <c r="CG51" i="1"/>
  <c r="CA8" i="4" s="1"/>
  <c r="CG50" i="1"/>
  <c r="BZ8" i="4" s="1"/>
  <c r="CG49" i="1"/>
  <c r="BY8" i="4" s="1"/>
  <c r="CG48" i="1"/>
  <c r="BX8" i="4" s="1"/>
  <c r="CG47" i="1"/>
  <c r="BW8" i="4" s="1"/>
  <c r="CG46" i="1"/>
  <c r="BU8" i="4" s="1"/>
  <c r="CG45" i="1"/>
  <c r="BS8" i="4" s="1"/>
  <c r="CG44" i="1"/>
  <c r="BR8" i="4" s="1"/>
  <c r="CG43" i="1"/>
  <c r="BP8" i="4" s="1"/>
  <c r="CG42" i="1"/>
  <c r="BO8" i="4" s="1"/>
  <c r="CG41" i="1"/>
  <c r="BN8" i="4" s="1"/>
  <c r="CG40" i="1"/>
  <c r="BM8" i="4" s="1"/>
  <c r="CG39" i="1"/>
  <c r="BL8" i="4" s="1"/>
  <c r="CG38" i="1"/>
  <c r="CG37" i="1"/>
  <c r="BI8" i="4" s="1"/>
  <c r="CG36" i="1"/>
  <c r="BH8" i="4" s="1"/>
  <c r="CG35" i="1"/>
  <c r="BG8" i="4" s="1"/>
  <c r="CG34" i="1"/>
  <c r="BF8" i="4" s="1"/>
  <c r="CG33" i="1"/>
  <c r="BE8" i="4" s="1"/>
  <c r="CG32" i="1"/>
  <c r="BD8" i="4" s="1"/>
  <c r="CG31" i="1"/>
  <c r="BC8" i="4" s="1"/>
  <c r="CG29" i="1"/>
  <c r="CG28" i="1"/>
  <c r="CG27" i="1"/>
  <c r="CG26" i="1"/>
  <c r="CG25" i="1"/>
  <c r="CG24" i="1"/>
  <c r="CG23" i="1"/>
  <c r="CG22" i="1"/>
  <c r="CG21" i="1"/>
  <c r="CG20" i="1"/>
  <c r="CG19" i="1"/>
  <c r="CG18" i="1"/>
  <c r="CG17" i="1"/>
  <c r="CG16" i="1"/>
  <c r="CG15" i="1"/>
  <c r="CG14" i="1"/>
  <c r="CG13" i="1"/>
  <c r="CG12" i="1"/>
  <c r="CG11" i="1"/>
  <c r="CG10" i="1"/>
  <c r="CG9" i="1"/>
  <c r="CG8" i="1"/>
  <c r="CG7" i="1"/>
  <c r="CG6" i="1"/>
  <c r="AK57" i="1"/>
  <c r="AF57" i="1"/>
  <c r="AK55" i="1"/>
  <c r="AF55" i="1"/>
  <c r="BJ8" i="4" l="1"/>
  <c r="CH32" i="1"/>
  <c r="AR33" i="1" s="1"/>
  <c r="AR20" i="1"/>
  <c r="CH46" i="1"/>
  <c r="AR38" i="1" s="1"/>
  <c r="CH40" i="1"/>
  <c r="AR35" i="1" s="1"/>
  <c r="CH51" i="1"/>
  <c r="AR42" i="1" s="1"/>
  <c r="CH8" i="1"/>
  <c r="AY20" i="1" s="1"/>
  <c r="CH12" i="1"/>
  <c r="AY21" i="1" s="1"/>
  <c r="CH16" i="1"/>
  <c r="AY22" i="1" s="1"/>
  <c r="CH20" i="1"/>
  <c r="AY23" i="1" s="1"/>
  <c r="CH24" i="1"/>
  <c r="AY24" i="1" s="1"/>
  <c r="CH28" i="1"/>
  <c r="AY25" i="1" s="1"/>
  <c r="CH45" i="1"/>
  <c r="AR37" i="1" s="1"/>
  <c r="CH50" i="1"/>
  <c r="AR41" i="1" s="1"/>
  <c r="CH48" i="1"/>
  <c r="AR40" i="1" s="1"/>
  <c r="CH47" i="1"/>
  <c r="AR39" i="1" s="1"/>
  <c r="CH41" i="1"/>
  <c r="AR36" i="1" s="1"/>
  <c r="CH31" i="1"/>
  <c r="AR32" i="1" s="1"/>
</calcChain>
</file>

<file path=xl/sharedStrings.xml><?xml version="1.0" encoding="utf-8"?>
<sst xmlns="http://schemas.openxmlformats.org/spreadsheetml/2006/main" count="1705" uniqueCount="915">
  <si>
    <t>別記第２－３号様式</t>
    <rPh sb="0" eb="2">
      <t>ベッキ</t>
    </rPh>
    <rPh sb="2" eb="3">
      <t>ダイ</t>
    </rPh>
    <rPh sb="6" eb="7">
      <t>ゴウ</t>
    </rPh>
    <rPh sb="7" eb="9">
      <t>ヨウシキ</t>
    </rPh>
    <phoneticPr fontId="1"/>
  </si>
  <si>
    <t>報告１</t>
    <rPh sb="0" eb="2">
      <t>ホウコク</t>
    </rPh>
    <phoneticPr fontId="1"/>
  </si>
  <si>
    <t>特定給食施設等栄養管理報告書</t>
    <rPh sb="0" eb="2">
      <t>トクテイ</t>
    </rPh>
    <rPh sb="2" eb="4">
      <t>キュウショク</t>
    </rPh>
    <rPh sb="4" eb="6">
      <t>シセツ</t>
    </rPh>
    <rPh sb="6" eb="7">
      <t>トウ</t>
    </rPh>
    <rPh sb="7" eb="9">
      <t>エイヨウ</t>
    </rPh>
    <rPh sb="9" eb="11">
      <t>カンリ</t>
    </rPh>
    <rPh sb="11" eb="13">
      <t>ホウコク</t>
    </rPh>
    <rPh sb="13" eb="14">
      <t>ショ</t>
    </rPh>
    <phoneticPr fontId="1"/>
  </si>
  <si>
    <t>（老人福祉・社会福祉施設等用）　</t>
    <rPh sb="1" eb="3">
      <t>ロウジン</t>
    </rPh>
    <rPh sb="3" eb="5">
      <t>フクシ</t>
    </rPh>
    <rPh sb="12" eb="13">
      <t>トウ</t>
    </rPh>
    <rPh sb="13" eb="14">
      <t>ヨウ</t>
    </rPh>
    <phoneticPr fontId="1"/>
  </si>
  <si>
    <t>令和</t>
    <rPh sb="0" eb="2">
      <t>レイワ</t>
    </rPh>
    <phoneticPr fontId="1"/>
  </si>
  <si>
    <t>年</t>
    <rPh sb="0" eb="1">
      <t>ネン</t>
    </rPh>
    <phoneticPr fontId="1"/>
  </si>
  <si>
    <t>月</t>
    <rPh sb="0" eb="1">
      <t>ツキ</t>
    </rPh>
    <phoneticPr fontId="1"/>
  </si>
  <si>
    <t>日</t>
    <rPh sb="0" eb="1">
      <t>ヒ</t>
    </rPh>
    <phoneticPr fontId="1"/>
  </si>
  <si>
    <t>施設名</t>
    <rPh sb="0" eb="2">
      <t>シセツ</t>
    </rPh>
    <rPh sb="2" eb="3">
      <t>ナ</t>
    </rPh>
    <phoneticPr fontId="1"/>
  </si>
  <si>
    <t>北海道</t>
    <rPh sb="0" eb="3">
      <t>ホッカイドウ</t>
    </rPh>
    <phoneticPr fontId="1"/>
  </si>
  <si>
    <t>住所</t>
    <rPh sb="0" eb="2">
      <t>ジュウショ</t>
    </rPh>
    <phoneticPr fontId="1"/>
  </si>
  <si>
    <t>）</t>
  </si>
  <si>
    <t>電話</t>
    <rPh sb="0" eb="2">
      <t>デンワ</t>
    </rPh>
    <phoneticPr fontId="1"/>
  </si>
  <si>
    <t>施設長</t>
    <rPh sb="0" eb="2">
      <t>シセツ</t>
    </rPh>
    <rPh sb="2" eb="3">
      <t>チョウ</t>
    </rPh>
    <phoneticPr fontId="1"/>
  </si>
  <si>
    <t>施設設置者（法人名等）</t>
    <rPh sb="0" eb="2">
      <t>シセツ</t>
    </rPh>
    <rPh sb="2" eb="4">
      <t>セッチ</t>
    </rPh>
    <rPh sb="4" eb="5">
      <t>シャ</t>
    </rPh>
    <phoneticPr fontId="1"/>
  </si>
  <si>
    <t>年度の実績について、次のとおり報告します。</t>
    <rPh sb="3" eb="5">
      <t>ジッセキ</t>
    </rPh>
    <rPh sb="10" eb="11">
      <t>ツギ</t>
    </rPh>
    <rPh sb="15" eb="17">
      <t>ホウコク</t>
    </rPh>
    <phoneticPr fontId="1"/>
  </si>
  <si>
    <t>職名</t>
    <rPh sb="0" eb="2">
      <t>ショクメイ</t>
    </rPh>
    <phoneticPr fontId="1"/>
  </si>
  <si>
    <t>氏名</t>
  </si>
  <si>
    <t>氏　　名</t>
    <rPh sb="0" eb="1">
      <t>シ</t>
    </rPh>
    <rPh sb="3" eb="4">
      <t>メイ</t>
    </rPh>
    <phoneticPr fontId="1"/>
  </si>
  <si>
    <t>取得資格</t>
    <rPh sb="0" eb="2">
      <t>シュトク</t>
    </rPh>
    <rPh sb="2" eb="4">
      <t>シカク</t>
    </rPh>
    <phoneticPr fontId="1"/>
  </si>
  <si>
    <t>勤務状況</t>
    <rPh sb="0" eb="2">
      <t>キンム</t>
    </rPh>
    <rPh sb="2" eb="4">
      <t>ジョウキョウ</t>
    </rPh>
    <phoneticPr fontId="1"/>
  </si>
  <si>
    <t>施設職員1</t>
    <rPh sb="0" eb="2">
      <t>シセツ</t>
    </rPh>
    <rPh sb="2" eb="4">
      <t>ショクイン</t>
    </rPh>
    <phoneticPr fontId="1"/>
  </si>
  <si>
    <t>　管理栄養士</t>
    <rPh sb="1" eb="3">
      <t>カンリ</t>
    </rPh>
    <rPh sb="3" eb="6">
      <t>エイヨウシ</t>
    </rPh>
    <phoneticPr fontId="1"/>
  </si>
  <si>
    <t>栄養士</t>
    <rPh sb="0" eb="3">
      <t>エイヨウシ</t>
    </rPh>
    <phoneticPr fontId="1"/>
  </si>
  <si>
    <t>　常勤</t>
    <rPh sb="1" eb="3">
      <t>ジョウキン</t>
    </rPh>
    <phoneticPr fontId="1"/>
  </si>
  <si>
    <t>常勤以外</t>
    <rPh sb="0" eb="2">
      <t>ジョウキン</t>
    </rPh>
    <rPh sb="2" eb="4">
      <t>イガイ</t>
    </rPh>
    <phoneticPr fontId="1"/>
  </si>
  <si>
    <t>施設職員2</t>
    <rPh sb="0" eb="2">
      <t>シセツ</t>
    </rPh>
    <rPh sb="2" eb="4">
      <t>ショクイン</t>
    </rPh>
    <phoneticPr fontId="1"/>
  </si>
  <si>
    <t>施設職員3</t>
    <rPh sb="0" eb="2">
      <t>シセツ</t>
    </rPh>
    <rPh sb="2" eb="4">
      <t>ショクイン</t>
    </rPh>
    <phoneticPr fontId="1"/>
  </si>
  <si>
    <t>施設職員4</t>
    <rPh sb="0" eb="2">
      <t>シセツ</t>
    </rPh>
    <rPh sb="2" eb="4">
      <t>ショクイン</t>
    </rPh>
    <phoneticPr fontId="1"/>
  </si>
  <si>
    <t>その他（ 委託先等）1</t>
    <rPh sb="2" eb="3">
      <t>ホカ</t>
    </rPh>
    <rPh sb="5" eb="7">
      <t>イタク</t>
    </rPh>
    <rPh sb="7" eb="8">
      <t>サキ</t>
    </rPh>
    <rPh sb="8" eb="9">
      <t>トウ</t>
    </rPh>
    <phoneticPr fontId="1"/>
  </si>
  <si>
    <t>その他（ 委託先等）2</t>
    <rPh sb="2" eb="3">
      <t>ホカ</t>
    </rPh>
    <rPh sb="5" eb="7">
      <t>イタク</t>
    </rPh>
    <rPh sb="7" eb="8">
      <t>サキ</t>
    </rPh>
    <rPh sb="8" eb="9">
      <t>トウ</t>
    </rPh>
    <phoneticPr fontId="1"/>
  </si>
  <si>
    <t>管理栄養士</t>
    <rPh sb="0" eb="2">
      <t>カンリ</t>
    </rPh>
    <rPh sb="2" eb="5">
      <t>エイヨウシ</t>
    </rPh>
    <phoneticPr fontId="1"/>
  </si>
  <si>
    <t>調理師(有資格者)</t>
    <rPh sb="0" eb="3">
      <t>チョウリシ</t>
    </rPh>
    <rPh sb="4" eb="8">
      <t>ユウシカクシャ</t>
    </rPh>
    <phoneticPr fontId="1"/>
  </si>
  <si>
    <t>調理員</t>
  </si>
  <si>
    <t>その他（事務等）</t>
    <rPh sb="2" eb="3">
      <t>タ</t>
    </rPh>
    <rPh sb="4" eb="6">
      <t>ジム</t>
    </rPh>
    <rPh sb="6" eb="7">
      <t>トウ</t>
    </rPh>
    <phoneticPr fontId="1"/>
  </si>
  <si>
    <t>施設職員</t>
    <rPh sb="0" eb="2">
      <t>シセツ</t>
    </rPh>
    <rPh sb="2" eb="4">
      <t>ショクイン</t>
    </rPh>
    <phoneticPr fontId="1"/>
  </si>
  <si>
    <t>常勤</t>
    <rPh sb="0" eb="2">
      <t>ジョウキン</t>
    </rPh>
    <phoneticPr fontId="1"/>
  </si>
  <si>
    <t>（</t>
  </si>
  <si>
    <t>人</t>
    <rPh sb="0" eb="1">
      <t>ニン</t>
    </rPh>
    <phoneticPr fontId="1"/>
  </si>
  <si>
    <t>その他
（ 委託先等）</t>
    <rPh sb="2" eb="3">
      <t>ホカ</t>
    </rPh>
    <rPh sb="6" eb="8">
      <t>イタク</t>
    </rPh>
    <rPh sb="8" eb="9">
      <t>サキ</t>
    </rPh>
    <rPh sb="9" eb="10">
      <t>トウ</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</si>
  <si>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</si>
  <si>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</si>
  <si>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</si>
  <si>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</si>
  <si>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</si>
  <si>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体格指数（BMI等）</t>
    <rPh sb="0" eb="2">
      <t>タイカク</t>
    </rPh>
    <rPh sb="2" eb="4">
      <t>シスウ</t>
    </rPh>
    <rPh sb="8" eb="9">
      <t>トウ</t>
    </rPh>
    <phoneticPr fontId="1"/>
  </si>
  <si>
    <t>血清アルブミン</t>
  </si>
  <si>
    <t>その他（</t>
    <rPh sb="2" eb="3">
      <t>タ</t>
    </rPh>
    <phoneticPr fontId="1"/>
  </si>
  <si>
    <t>把握している項目はない</t>
    <rPh sb="0" eb="2">
      <t>ハアク</t>
    </rPh>
    <rPh sb="6" eb="8">
      <t>コウモク</t>
    </rPh>
    <phoneticPr fontId="1"/>
  </si>
  <si>
    <t>把握している</t>
    <rPh sb="0" eb="2">
      <t>ハアク</t>
    </rPh>
    <phoneticPr fontId="1"/>
  </si>
  <si>
    <t>／</t>
  </si>
  <si>
    <t>把握していない</t>
    <rPh sb="0" eb="2">
      <t>ハアク</t>
    </rPh>
    <phoneticPr fontId="1"/>
  </si>
  <si>
    <t>代替食</t>
    <rPh sb="0" eb="2">
      <t>ダイガ</t>
    </rPh>
    <rPh sb="2" eb="3">
      <t>ショク</t>
    </rPh>
    <phoneticPr fontId="1"/>
  </si>
  <si>
    <t>除去食</t>
    <rPh sb="0" eb="2">
      <t>ジョキョ</t>
    </rPh>
    <rPh sb="2" eb="3">
      <t>ショク</t>
    </rPh>
    <phoneticPr fontId="1"/>
  </si>
  <si>
    <t>「日本人の食事摂取基準（</t>
    <rPh sb="1" eb="4">
      <t>ニホンジン</t>
    </rPh>
    <rPh sb="5" eb="7">
      <t>ショクジ</t>
    </rPh>
    <rPh sb="7" eb="9">
      <t>セッシュ</t>
    </rPh>
    <rPh sb="9" eb="11">
      <t>キジュン</t>
    </rPh>
    <phoneticPr fontId="1"/>
  </si>
  <si>
    <t>年版）」に基づき作成している</t>
    <rPh sb="0" eb="2">
      <t>ネンバン</t>
    </rPh>
    <rPh sb="5" eb="7">
      <t>モトズ</t>
    </rPh>
    <rPh sb="8" eb="10">
      <t>サクセイ</t>
    </rPh>
    <phoneticPr fontId="1"/>
  </si>
  <si>
    <t>基準を設定していない</t>
    <rPh sb="0" eb="2">
      <t>キジュン</t>
    </rPh>
    <rPh sb="3" eb="5">
      <t>セッテイ</t>
    </rPh>
    <phoneticPr fontId="1"/>
  </si>
  <si>
    <t>設定スタッフ</t>
    <rPh sb="0" eb="2">
      <t>セッテイ</t>
    </rPh>
    <phoneticPr fontId="1"/>
  </si>
  <si>
    <t>栄養部門と関係職員</t>
  </si>
  <si>
    <t>設定方法</t>
    <rPh sb="0" eb="2">
      <t>セッテイ</t>
    </rPh>
    <rPh sb="2" eb="4">
      <t>ホウホウ</t>
    </rPh>
    <phoneticPr fontId="1"/>
  </si>
  <si>
    <t xml:space="preserve"> 　　</t>
  </si>
  <si>
    <t>E-mail アドレス</t>
    <phoneticPr fontId="1"/>
  </si>
  <si>
    <t>施設区分</t>
    <rPh sb="0" eb="2">
      <t>シセツ</t>
    </rPh>
    <rPh sb="2" eb="4">
      <t>クブン</t>
    </rPh>
    <phoneticPr fontId="1"/>
  </si>
  <si>
    <t>郵便番号</t>
    <rPh sb="0" eb="2">
      <t>ユウビン</t>
    </rPh>
    <rPh sb="2" eb="4">
      <t>バンゴウ</t>
    </rPh>
    <phoneticPr fontId="1"/>
  </si>
  <si>
    <t>F A X</t>
    <phoneticPr fontId="3"/>
  </si>
  <si>
    <t>氏　名</t>
    <rPh sb="0" eb="1">
      <t>シ</t>
    </rPh>
    <rPh sb="2" eb="3">
      <t>メイ</t>
    </rPh>
    <phoneticPr fontId="1"/>
  </si>
  <si>
    <t>職　名</t>
    <rPh sb="0" eb="1">
      <t>ショク</t>
    </rPh>
    <rPh sb="2" eb="3">
      <t>メイ</t>
    </rPh>
    <phoneticPr fontId="1"/>
  </si>
  <si>
    <t>保健所長　　様</t>
    <rPh sb="6" eb="7">
      <t>サマ</t>
    </rPh>
    <phoneticPr fontId="1"/>
  </si>
  <si>
    <t>利用者の把握</t>
    <rPh sb="0" eb="3">
      <t>リヨウシャ</t>
    </rPh>
    <rPh sb="4" eb="6">
      <t>ハアク</t>
    </rPh>
    <phoneticPr fontId="3"/>
  </si>
  <si>
    <t>管理栄養士・栄養士</t>
  </si>
  <si>
    <t>所属</t>
    <rPh sb="0" eb="1">
      <t>トコロ</t>
    </rPh>
    <rPh sb="1" eb="2">
      <t>サツカ</t>
    </rPh>
    <phoneticPr fontId="1"/>
  </si>
  <si>
    <t>　常勤以外</t>
    <rPh sb="1" eb="3">
      <t>ジョウキン</t>
    </rPh>
    <rPh sb="3" eb="5">
      <t>イガイ</t>
    </rPh>
    <phoneticPr fontId="1"/>
  </si>
  <si>
    <t>所属・勤務形態</t>
    <rPh sb="0" eb="2">
      <t>ショゾク</t>
    </rPh>
    <rPh sb="3" eb="5">
      <t>キンム</t>
    </rPh>
    <rPh sb="5" eb="7">
      <t>ケイタイ</t>
    </rPh>
    <phoneticPr fontId="3"/>
  </si>
  <si>
    <t>食事計画の作成</t>
    <rPh sb="0" eb="2">
      <t>ショクジ</t>
    </rPh>
    <rPh sb="2" eb="4">
      <t>ケイカク</t>
    </rPh>
    <rPh sb="5" eb="7">
      <t>サクセイ</t>
    </rPh>
    <phoneticPr fontId="3"/>
  </si>
  <si>
    <t>性・年齢・身体活動レベル等から個人別に設定した数値を活用</t>
    <rPh sb="16" eb="17">
      <t>ニン</t>
    </rPh>
    <phoneticPr fontId="1"/>
  </si>
  <si>
    <t>栄養部門単独</t>
    <phoneticPr fontId="3"/>
  </si>
  <si>
    <t>給与量</t>
  </si>
  <si>
    <t>目標比率</t>
    <rPh sb="2" eb="4">
      <t>ヒリツ</t>
    </rPh>
    <phoneticPr fontId="1"/>
  </si>
  <si>
    <t>給与比率</t>
    <rPh sb="2" eb="4">
      <t>ヒリツ</t>
    </rPh>
    <phoneticPr fontId="1"/>
  </si>
  <si>
    <t>給与栄養目標量</t>
    <rPh sb="0" eb="2">
      <t>キュウヨ</t>
    </rPh>
    <rPh sb="2" eb="4">
      <t>エイヨウ</t>
    </rPh>
    <rPh sb="4" eb="6">
      <t>モクヒョウ</t>
    </rPh>
    <rPh sb="6" eb="7">
      <t>リョウ</t>
    </rPh>
    <phoneticPr fontId="1"/>
  </si>
  <si>
    <t>栄養素等</t>
    <rPh sb="0" eb="3">
      <t>エイヨウソ</t>
    </rPh>
    <rPh sb="3" eb="4">
      <t>トウ</t>
    </rPh>
    <phoneticPr fontId="1"/>
  </si>
  <si>
    <t>エネルギー</t>
  </si>
  <si>
    <t>カルシウム</t>
  </si>
  <si>
    <t>たんぱく質</t>
    <rPh sb="4" eb="5">
      <t>シツ</t>
    </rPh>
    <phoneticPr fontId="1"/>
  </si>
  <si>
    <t>(g)</t>
  </si>
  <si>
    <t>鉄</t>
    <rPh sb="0" eb="1">
      <t>テツ</t>
    </rPh>
    <phoneticPr fontId="1"/>
  </si>
  <si>
    <t>脂　質</t>
    <rPh sb="0" eb="1">
      <t>アブラ</t>
    </rPh>
    <rPh sb="2" eb="3">
      <t>シツ</t>
    </rPh>
    <phoneticPr fontId="1"/>
  </si>
  <si>
    <t>（再掲）食塩相当量</t>
    <rPh sb="1" eb="3">
      <t>サイケイ</t>
    </rPh>
    <rPh sb="4" eb="6">
      <t>ショクエン</t>
    </rPh>
    <rPh sb="6" eb="9">
      <t>ソウトウリョウ</t>
    </rPh>
    <phoneticPr fontId="1"/>
  </si>
  <si>
    <t/>
  </si>
  <si>
    <t>炭水化物</t>
    <rPh sb="0" eb="2">
      <t>タンスイ</t>
    </rPh>
    <rPh sb="2" eb="4">
      <t>カブツ</t>
    </rPh>
    <phoneticPr fontId="1"/>
  </si>
  <si>
    <t>(%)</t>
  </si>
  <si>
    <t>食物繊維総量</t>
    <rPh sb="0" eb="2">
      <t>ショクモツ</t>
    </rPh>
    <rPh sb="2" eb="4">
      <t>センイ</t>
    </rPh>
    <rPh sb="4" eb="6">
      <t>ソウリョウ</t>
    </rPh>
    <phoneticPr fontId="1"/>
  </si>
  <si>
    <t>　▲複数食種がある場合は、予備の用紙も使用してください。▲</t>
    <rPh sb="2" eb="4">
      <t>フクスウ</t>
    </rPh>
    <rPh sb="4" eb="5">
      <t>ショク</t>
    </rPh>
    <rPh sb="5" eb="6">
      <t>シュ</t>
    </rPh>
    <rPh sb="9" eb="11">
      <t>バアイ</t>
    </rPh>
    <rPh sb="13" eb="15">
      <t>ヨビ</t>
    </rPh>
    <rPh sb="16" eb="18">
      <t>ヨウシ</t>
    </rPh>
    <rPh sb="19" eb="21">
      <t>シヨウ</t>
    </rPh>
    <phoneticPr fontId="1"/>
  </si>
  <si>
    <t>(mg)</t>
    <phoneticPr fontId="3"/>
  </si>
  <si>
    <t>たんぱく質ｴﾈﾙｷﾞｰ比</t>
    <rPh sb="4" eb="5">
      <t>シツ</t>
    </rPh>
    <rPh sb="11" eb="12">
      <t>ヒ</t>
    </rPh>
    <phoneticPr fontId="1"/>
  </si>
  <si>
    <t>（再掲）脂質ｴﾈﾙｷﾞｰ比</t>
    <rPh sb="1" eb="3">
      <t>サイケイ</t>
    </rPh>
    <phoneticPr fontId="1"/>
  </si>
  <si>
    <t>炭水化物ｴﾈﾙｷﾞｰ比</t>
    <phoneticPr fontId="3"/>
  </si>
  <si>
    <t>給与
栄養量</t>
    <rPh sb="0" eb="2">
      <t>キュウヨ</t>
    </rPh>
    <rPh sb="3" eb="5">
      <t>エイヨウ</t>
    </rPh>
    <rPh sb="5" eb="6">
      <t>リョウ</t>
    </rPh>
    <phoneticPr fontId="1"/>
  </si>
  <si>
    <t>指標</t>
    <rPh sb="0" eb="2">
      <t>シヒョウ</t>
    </rPh>
    <phoneticPr fontId="3"/>
  </si>
  <si>
    <t>食塩の摂取量</t>
    <phoneticPr fontId="3"/>
  </si>
  <si>
    <t>野菜の摂取量</t>
    <phoneticPr fontId="3"/>
  </si>
  <si>
    <t>果物の摂取量</t>
    <phoneticPr fontId="3"/>
  </si>
  <si>
    <t>脂肪ｴﾈﾙｷﾞｰ比率</t>
    <rPh sb="0" eb="2">
      <t>シボウ</t>
    </rPh>
    <phoneticPr fontId="1"/>
  </si>
  <si>
    <t>熱量・栄養素等</t>
    <phoneticPr fontId="1"/>
  </si>
  <si>
    <t>(g)</t>
    <phoneticPr fontId="3"/>
  </si>
  <si>
    <t>(%)</t>
    <phoneticPr fontId="3"/>
  </si>
  <si>
    <t>　（食種名：</t>
    <phoneticPr fontId="1"/>
  </si>
  <si>
    <t>全員を把握している</t>
  </si>
  <si>
    <t>回数：</t>
  </si>
  <si>
    <t>方法：</t>
  </si>
  <si>
    <t>その他（</t>
  </si>
  <si>
    <t>把握していない</t>
  </si>
  <si>
    <t>全体的に把握している</t>
    <phoneticPr fontId="1"/>
  </si>
  <si>
    <t>→</t>
  </si>
  <si>
    <t>→</t>
    <phoneticPr fontId="1"/>
  </si>
  <si>
    <t>対応（複数可）</t>
    <rPh sb="0" eb="2">
      <t>タイオウ</t>
    </rPh>
    <rPh sb="3" eb="5">
      <t>フクスウ</t>
    </rPh>
    <rPh sb="5" eb="6">
      <t>カ</t>
    </rPh>
    <phoneticPr fontId="1"/>
  </si>
  <si>
    <t>個人別に把握している</t>
    <phoneticPr fontId="1"/>
  </si>
  <si>
    <t>一部を把握している</t>
    <phoneticPr fontId="1"/>
  </si>
  <si>
    <t>食事計画の評価・改善</t>
    <rPh sb="0" eb="2">
      <t>ショクジ</t>
    </rPh>
    <rPh sb="2" eb="4">
      <t>ケイカク</t>
    </rPh>
    <rPh sb="5" eb="7">
      <t>ヒョウカ</t>
    </rPh>
    <rPh sb="8" eb="10">
      <t>カイゼン</t>
    </rPh>
    <phoneticPr fontId="1"/>
  </si>
  <si>
    <t>個人別に評価している</t>
    <rPh sb="0" eb="2">
      <t>コジン</t>
    </rPh>
    <rPh sb="2" eb="3">
      <t>ベツ</t>
    </rPh>
    <rPh sb="4" eb="6">
      <t>ヒョウカ</t>
    </rPh>
    <phoneticPr fontId="1"/>
  </si>
  <si>
    <t>全員を評価している</t>
    <rPh sb="0" eb="2">
      <t>ゼンイン</t>
    </rPh>
    <rPh sb="3" eb="5">
      <t>ヒョウカ</t>
    </rPh>
    <phoneticPr fontId="1"/>
  </si>
  <si>
    <t>全体的に評価している</t>
    <rPh sb="0" eb="2">
      <t>ゼンタイ</t>
    </rPh>
    <rPh sb="2" eb="3">
      <t>テキ</t>
    </rPh>
    <rPh sb="4" eb="6">
      <t>ヒョウカ</t>
    </rPh>
    <phoneticPr fontId="1"/>
  </si>
  <si>
    <t>その他 （ 具体的に：</t>
    <rPh sb="2" eb="3">
      <t>タ</t>
    </rPh>
    <phoneticPr fontId="1"/>
  </si>
  <si>
    <t>評価していない</t>
    <rPh sb="0" eb="2">
      <t>ヒョウカ</t>
    </rPh>
    <phoneticPr fontId="1"/>
  </si>
  <si>
    <r>
      <t>No.10　</t>
    </r>
    <r>
      <rPr>
        <sz val="10"/>
        <rFont val="ＭＳ Ｐゴシック"/>
        <family val="3"/>
        <charset val="128"/>
      </rPr>
      <t>食事摂取量の
　　　　把握
　　　　（複数可）</t>
    </r>
    <rPh sb="17" eb="19">
      <t>ハアク</t>
    </rPh>
    <phoneticPr fontId="1"/>
  </si>
  <si>
    <t>一部を評価している　</t>
    <rPh sb="0" eb="2">
      <t>イチブ</t>
    </rPh>
    <rPh sb="3" eb="5">
      <t>ヒョウカ</t>
    </rPh>
    <phoneticPr fontId="1"/>
  </si>
  <si>
    <t>（</t>
    <phoneticPr fontId="1"/>
  </si>
  <si>
    <t>評価頻度</t>
    <phoneticPr fontId="1"/>
  </si>
  <si>
    <t>有</t>
    <rPh sb="0" eb="1">
      <t>ア</t>
    </rPh>
    <phoneticPr fontId="1"/>
  </si>
  <si>
    <t>無</t>
    <rPh sb="0" eb="1">
      <t>ナ</t>
    </rPh>
    <phoneticPr fontId="1"/>
  </si>
  <si>
    <t>低</t>
    <rPh sb="0" eb="1">
      <t>テイ</t>
    </rPh>
    <phoneticPr fontId="1"/>
  </si>
  <si>
    <t>中</t>
    <rPh sb="0" eb="1">
      <t>チュウ</t>
    </rPh>
    <phoneticPr fontId="1"/>
  </si>
  <si>
    <t>高</t>
    <rPh sb="0" eb="1">
      <t>コウ</t>
    </rPh>
    <phoneticPr fontId="1"/>
  </si>
  <si>
    <t>低栄養リスクレベルの人数</t>
    <rPh sb="10" eb="12">
      <t>ニンズウ</t>
    </rPh>
    <phoneticPr fontId="1"/>
  </si>
  <si>
    <t>個人別に把握している</t>
    <rPh sb="0" eb="3">
      <t>コジンベツ</t>
    </rPh>
    <rPh sb="4" eb="6">
      <t>ハアク</t>
    </rPh>
    <phoneticPr fontId="1"/>
  </si>
  <si>
    <t>全体的に把握している</t>
    <rPh sb="0" eb="3">
      <t>ゼンタイテキ</t>
    </rPh>
    <rPh sb="4" eb="6">
      <t>ハアク</t>
    </rPh>
    <phoneticPr fontId="1"/>
  </si>
  <si>
    <t>献立の作成</t>
    <rPh sb="0" eb="2">
      <t>コンダテ</t>
    </rPh>
    <rPh sb="3" eb="5">
      <t>サクセイ</t>
    </rPh>
    <phoneticPr fontId="1"/>
  </si>
  <si>
    <t>献立を掲示している</t>
    <rPh sb="0" eb="2">
      <t>コンダテ</t>
    </rPh>
    <rPh sb="3" eb="5">
      <t>ケイジ</t>
    </rPh>
    <phoneticPr fontId="1"/>
  </si>
  <si>
    <t>献立を掲示していない</t>
    <rPh sb="0" eb="2">
      <t>コンダテ</t>
    </rPh>
    <rPh sb="3" eb="5">
      <t>ケイジ</t>
    </rPh>
    <phoneticPr fontId="1"/>
  </si>
  <si>
    <t>主要成分の表示項目</t>
  </si>
  <si>
    <t>熱量</t>
    <rPh sb="0" eb="2">
      <t>ネツリョウ</t>
    </rPh>
    <phoneticPr fontId="1"/>
  </si>
  <si>
    <t xml:space="preserve"> 脂質</t>
    <rPh sb="1" eb="3">
      <t>シシツ</t>
    </rPh>
    <phoneticPr fontId="1"/>
  </si>
  <si>
    <t>食塩相当量</t>
    <rPh sb="0" eb="2">
      <t>ショクエン</t>
    </rPh>
    <rPh sb="2" eb="5">
      <t>ソウトウリョウ</t>
    </rPh>
    <phoneticPr fontId="1"/>
  </si>
  <si>
    <t>個人</t>
    <rPh sb="0" eb="2">
      <t>コジン</t>
    </rPh>
    <phoneticPr fontId="1"/>
  </si>
  <si>
    <t>回／年　）</t>
    <rPh sb="0" eb="1">
      <t>カイ</t>
    </rPh>
    <rPh sb="2" eb="3">
      <t>ネン</t>
    </rPh>
    <phoneticPr fontId="1"/>
  </si>
  <si>
    <t>／</t>
    <phoneticPr fontId="1"/>
  </si>
  <si>
    <t>集団　）</t>
    <rPh sb="0" eb="2">
      <t>シュウダン</t>
    </rPh>
    <phoneticPr fontId="1"/>
  </si>
  <si>
    <t>前年度指導延べ回数</t>
    <rPh sb="0" eb="3">
      <t>ゼンネンド</t>
    </rPh>
    <rPh sb="3" eb="5">
      <t>シドウ</t>
    </rPh>
    <rPh sb="5" eb="6">
      <t>ノ</t>
    </rPh>
    <rPh sb="7" eb="9">
      <t>カイスウ</t>
    </rPh>
    <phoneticPr fontId="1"/>
  </si>
  <si>
    <t>情報提供・知識の普及</t>
    <rPh sb="0" eb="4">
      <t>ジョウホウテイキョウ</t>
    </rPh>
    <rPh sb="5" eb="7">
      <t>チシキ</t>
    </rPh>
    <rPh sb="8" eb="10">
      <t>フキュウ</t>
    </rPh>
    <phoneticPr fontId="1"/>
  </si>
  <si>
    <t>業務委託の有無</t>
    <rPh sb="0" eb="2">
      <t>ギョウム</t>
    </rPh>
    <rPh sb="2" eb="4">
      <t>イタク</t>
    </rPh>
    <rPh sb="5" eb="7">
      <t>ウム</t>
    </rPh>
    <phoneticPr fontId="1"/>
  </si>
  <si>
    <t>No.16　業務委託の状
　　　　況</t>
    <rPh sb="6" eb="8">
      <t>ギョウム</t>
    </rPh>
    <rPh sb="8" eb="10">
      <t>イタク</t>
    </rPh>
    <rPh sb="11" eb="12">
      <t>ジョウ</t>
    </rPh>
    <rPh sb="17" eb="18">
      <t>キョウ</t>
    </rPh>
    <phoneticPr fontId="1"/>
  </si>
  <si>
    <t>委託契約書の有無</t>
    <phoneticPr fontId="1"/>
  </si>
  <si>
    <t>連絡網</t>
    <rPh sb="0" eb="3">
      <t>レンラクモウ</t>
    </rPh>
    <phoneticPr fontId="1"/>
  </si>
  <si>
    <t>食事の供給体制</t>
    <rPh sb="0" eb="2">
      <t>ショクジ</t>
    </rPh>
    <rPh sb="3" eb="5">
      <t>キョウキュウ</t>
    </rPh>
    <rPh sb="5" eb="7">
      <t>タイセイ</t>
    </rPh>
    <phoneticPr fontId="1"/>
  </si>
  <si>
    <t>設備の確保</t>
    <rPh sb="0" eb="2">
      <t>セツビ</t>
    </rPh>
    <rPh sb="3" eb="5">
      <t>カクホ</t>
    </rPh>
    <phoneticPr fontId="1"/>
  </si>
  <si>
    <t>水（調理用）</t>
    <rPh sb="0" eb="1">
      <t>ミズ</t>
    </rPh>
    <rPh sb="2" eb="5">
      <t>チョウリヨウ</t>
    </rPh>
    <phoneticPr fontId="1"/>
  </si>
  <si>
    <t>備蓄食品</t>
    <rPh sb="0" eb="2">
      <t>ビチク</t>
    </rPh>
    <rPh sb="2" eb="4">
      <t>ショクヒン</t>
    </rPh>
    <phoneticPr fontId="1"/>
  </si>
  <si>
    <t>熱　源</t>
    <rPh sb="0" eb="1">
      <t>ネツ</t>
    </rPh>
    <rPh sb="2" eb="3">
      <t>ミナモト</t>
    </rPh>
    <phoneticPr fontId="1"/>
  </si>
  <si>
    <t>調理器具</t>
    <rPh sb="0" eb="2">
      <t>チョウリ</t>
    </rPh>
    <rPh sb="2" eb="4">
      <t>キグ</t>
    </rPh>
    <phoneticPr fontId="1"/>
  </si>
  <si>
    <t>非常用献立</t>
    <rPh sb="0" eb="3">
      <t>ヒジョウヨウ</t>
    </rPh>
    <rPh sb="3" eb="5">
      <t>コンダテ</t>
    </rPh>
    <phoneticPr fontId="1"/>
  </si>
  <si>
    <t>食器等</t>
    <rPh sb="0" eb="2">
      <t>ショッキ</t>
    </rPh>
    <rPh sb="2" eb="3">
      <t>トウ</t>
    </rPh>
    <phoneticPr fontId="1"/>
  </si>
  <si>
    <t>リスト</t>
  </si>
  <si>
    <t>保管場所の周知</t>
    <rPh sb="0" eb="2">
      <t>ホカン</t>
    </rPh>
    <rPh sb="2" eb="4">
      <t>バショ</t>
    </rPh>
    <rPh sb="5" eb="7">
      <t>シュウチ</t>
    </rPh>
    <phoneticPr fontId="1"/>
  </si>
  <si>
    <t>委託</t>
    <rPh sb="0" eb="2">
      <t>イタク</t>
    </rPh>
    <phoneticPr fontId="1"/>
  </si>
  <si>
    <t>危機管理</t>
    <rPh sb="0" eb="2">
      <t>キキ</t>
    </rPh>
    <rPh sb="2" eb="4">
      <t>カンリ</t>
    </rPh>
    <phoneticPr fontId="1"/>
  </si>
  <si>
    <t>食事提供ﾏﾆｭｱﾙ</t>
    <rPh sb="0" eb="2">
      <t>ショクジ</t>
    </rPh>
    <rPh sb="2" eb="4">
      <t>テイキョウ</t>
    </rPh>
    <phoneticPr fontId="1"/>
  </si>
  <si>
    <t>備蓄食品の
確保</t>
    <rPh sb="0" eb="2">
      <t>ビチク</t>
    </rPh>
    <rPh sb="2" eb="4">
      <t>ショクヒン</t>
    </rPh>
    <rPh sb="6" eb="8">
      <t>カクホ</t>
    </rPh>
    <phoneticPr fontId="1"/>
  </si>
  <si>
    <t>実施していない</t>
    <rPh sb="0" eb="2">
      <t>ジッシ</t>
    </rPh>
    <phoneticPr fontId="1"/>
  </si>
  <si>
    <t>管理者</t>
    <rPh sb="0" eb="3">
      <t>カンリシャ</t>
    </rPh>
    <phoneticPr fontId="1"/>
  </si>
  <si>
    <t>委託責任者</t>
  </si>
  <si>
    <t>調理師</t>
  </si>
  <si>
    <t>給食利用者　　　　　　　　　　　　</t>
    <rPh sb="0" eb="2">
      <t>キュウショク</t>
    </rPh>
    <rPh sb="2" eb="5">
      <t>リヨウシャ</t>
    </rPh>
    <phoneticPr fontId="1"/>
  </si>
  <si>
    <t>主治医等</t>
  </si>
  <si>
    <t>介護・看護担当者</t>
  </si>
  <si>
    <t>給食関係スタッフ数</t>
    <rPh sb="0" eb="2">
      <t>キュウショク</t>
    </rPh>
    <rPh sb="2" eb="4">
      <t>カンケイ</t>
    </rPh>
    <phoneticPr fontId="3"/>
  </si>
  <si>
    <t>運営管理</t>
    <rPh sb="0" eb="2">
      <t>ウンエイ</t>
    </rPh>
    <rPh sb="2" eb="4">
      <t>カンリ</t>
    </rPh>
    <phoneticPr fontId="1"/>
  </si>
  <si>
    <t>実施している</t>
    <rPh sb="0" eb="2">
      <t>ジッシ</t>
    </rPh>
    <phoneticPr fontId="1"/>
  </si>
  <si>
    <t>会議録</t>
    <rPh sb="0" eb="2">
      <t>カイギ</t>
    </rPh>
    <rPh sb="2" eb="3">
      <t>ロク</t>
    </rPh>
    <phoneticPr fontId="1"/>
  </si>
  <si>
    <t>有の場合（複数可）</t>
    <rPh sb="0" eb="1">
      <t>アリ</t>
    </rPh>
    <rPh sb="2" eb="4">
      <t>バアイ</t>
    </rPh>
    <rPh sb="5" eb="7">
      <t>フクスウ</t>
    </rPh>
    <rPh sb="7" eb="8">
      <t>カ</t>
    </rPh>
    <phoneticPr fontId="1"/>
  </si>
  <si>
    <t>No.2　管理栄養士・栄養士</t>
    <phoneticPr fontId="3"/>
  </si>
  <si>
    <t>No.3　スタッフ数</t>
    <phoneticPr fontId="3"/>
  </si>
  <si>
    <t>ビタミンＡ</t>
    <phoneticPr fontId="1"/>
  </si>
  <si>
    <t>ビタミンＢ1</t>
    <phoneticPr fontId="1"/>
  </si>
  <si>
    <t>ビタミンＢ2</t>
    <phoneticPr fontId="1"/>
  </si>
  <si>
    <t>ビタミンＣ</t>
    <phoneticPr fontId="1"/>
  </si>
  <si>
    <t>別記第２－３号様式</t>
    <rPh sb="0" eb="2">
      <t>ベッキ</t>
    </rPh>
    <rPh sb="2" eb="3">
      <t>ダイ</t>
    </rPh>
    <rPh sb="6" eb="7">
      <t>ゴウ</t>
    </rPh>
    <rPh sb="7" eb="9">
      <t>ヨウシキ</t>
    </rPh>
    <phoneticPr fontId="2"/>
  </si>
  <si>
    <t>報告２</t>
    <rPh sb="0" eb="2">
      <t>ホウコク</t>
    </rPh>
    <phoneticPr fontId="2"/>
  </si>
  <si>
    <t>区分</t>
    <rPh sb="0" eb="2">
      <t>クブン</t>
    </rPh>
    <phoneticPr fontId="2"/>
  </si>
  <si>
    <t>朝食</t>
    <rPh sb="0" eb="1">
      <t>アサ</t>
    </rPh>
    <rPh sb="1" eb="2">
      <t>ショク</t>
    </rPh>
    <phoneticPr fontId="2"/>
  </si>
  <si>
    <t>昼食</t>
    <rPh sb="0" eb="2">
      <t>チュウショク</t>
    </rPh>
    <phoneticPr fontId="2"/>
  </si>
  <si>
    <t>夕食</t>
    <rPh sb="0" eb="2">
      <t>ユウショク</t>
    </rPh>
    <phoneticPr fontId="2"/>
  </si>
  <si>
    <t>入所者</t>
    <rPh sb="0" eb="3">
      <t>ニュウショシャ</t>
    </rPh>
    <phoneticPr fontId="2"/>
  </si>
  <si>
    <t>人</t>
    <rPh sb="0" eb="1">
      <t>ニン</t>
    </rPh>
    <phoneticPr fontId="2"/>
  </si>
  <si>
    <t>（再掲）</t>
    <rPh sb="1" eb="3">
      <t>サイケイ</t>
    </rPh>
    <phoneticPr fontId="2"/>
  </si>
  <si>
    <t>特別（治療）食</t>
  </si>
  <si>
    <t>経管栄養</t>
  </si>
  <si>
    <t>ショートステイ</t>
  </si>
  <si>
    <t>通所</t>
    <rPh sb="0" eb="2">
      <t>ツウショ</t>
    </rPh>
    <phoneticPr fontId="2"/>
  </si>
  <si>
    <t>計</t>
    <rPh sb="0" eb="1">
      <t>ケイ</t>
    </rPh>
    <phoneticPr fontId="2"/>
  </si>
  <si>
    <t>職員食</t>
    <rPh sb="0" eb="2">
      <t>ショクイン</t>
    </rPh>
    <rPh sb="2" eb="3">
      <t>ショク</t>
    </rPh>
    <phoneticPr fontId="2"/>
  </si>
  <si>
    <t>合計（職員食含む）</t>
    <rPh sb="0" eb="2">
      <t>ゴウケイ</t>
    </rPh>
    <rPh sb="3" eb="5">
      <t>ショクイン</t>
    </rPh>
    <rPh sb="5" eb="6">
      <t>ショク</t>
    </rPh>
    <rPh sb="6" eb="7">
      <t>フク</t>
    </rPh>
    <phoneticPr fontId="2"/>
  </si>
  <si>
    <t>報告３</t>
    <rPh sb="0" eb="2">
      <t>ホウコク</t>
    </rPh>
    <phoneticPr fontId="2"/>
  </si>
  <si>
    <t>時</t>
    <rPh sb="0" eb="1">
      <t>ジ</t>
    </rPh>
    <phoneticPr fontId="2"/>
  </si>
  <si>
    <t>分</t>
    <rPh sb="0" eb="1">
      <t>フン</t>
    </rPh>
    <phoneticPr fontId="2"/>
  </si>
  <si>
    <t>配　送　先</t>
    <rPh sb="0" eb="1">
      <t>クバ</t>
    </rPh>
    <rPh sb="2" eb="3">
      <t>ソウ</t>
    </rPh>
    <rPh sb="4" eb="5">
      <t>サキ</t>
    </rPh>
    <phoneticPr fontId="2"/>
  </si>
  <si>
    <t>食数</t>
    <rPh sb="0" eb="1">
      <t>ショク</t>
    </rPh>
    <rPh sb="1" eb="2">
      <t>スウ</t>
    </rPh>
    <phoneticPr fontId="2"/>
  </si>
  <si>
    <t>出発
時刻</t>
    <rPh sb="0" eb="2">
      <t>シュッパツ</t>
    </rPh>
    <rPh sb="3" eb="5">
      <t>ジコク</t>
    </rPh>
    <phoneticPr fontId="2"/>
  </si>
  <si>
    <t>到着
時刻</t>
    <rPh sb="0" eb="2">
      <t>トウチャク</t>
    </rPh>
    <rPh sb="3" eb="5">
      <t>ジコク</t>
    </rPh>
    <phoneticPr fontId="2"/>
  </si>
  <si>
    <t>→</t>
    <phoneticPr fontId="1"/>
  </si>
  <si>
    <t>)</t>
    <phoneticPr fontId="1"/>
  </si>
  <si>
    <t>月1回以上</t>
    <rPh sb="0" eb="1">
      <t>ツキ</t>
    </rPh>
    <rPh sb="2" eb="3">
      <t>カイ</t>
    </rPh>
    <rPh sb="3" eb="5">
      <t>イジョウ</t>
    </rPh>
    <phoneticPr fontId="1"/>
  </si>
  <si>
    <t>それ以外</t>
    <rPh sb="2" eb="4">
      <t>イガイ</t>
    </rPh>
    <phoneticPr fontId="1"/>
  </si>
  <si>
    <t>　卓上メモ</t>
    <rPh sb="1" eb="3">
      <t>タクジョウ</t>
    </rPh>
    <phoneticPr fontId="1"/>
  </si>
  <si>
    <t>）</t>
    <phoneticPr fontId="1"/>
  </si>
  <si>
    <t>　実物展示</t>
    <rPh sb="1" eb="3">
      <t>ジツブツ</t>
    </rPh>
    <rPh sb="3" eb="5">
      <t>テンジ</t>
    </rPh>
    <phoneticPr fontId="1"/>
  </si>
  <si>
    <t>　給食時の訪問</t>
    <rPh sb="1" eb="3">
      <t>キュウショク</t>
    </rPh>
    <rPh sb="3" eb="4">
      <t>ジ</t>
    </rPh>
    <rPh sb="5" eb="7">
      <t>ホウモン</t>
    </rPh>
    <phoneticPr fontId="1"/>
  </si>
  <si>
    <t xml:space="preserve"> 無</t>
    <phoneticPr fontId="1"/>
  </si>
  <si>
    <t xml:space="preserve"> 無</t>
    <rPh sb="1" eb="2">
      <t>ナ</t>
    </rPh>
    <phoneticPr fontId="1"/>
  </si>
  <si>
    <t>　ﾎﾟｽﾀｰ掲示又はﾘｰﾌﾚｯﾄ等</t>
    <phoneticPr fontId="1"/>
  </si>
  <si>
    <t>　給食だより等</t>
    <phoneticPr fontId="1"/>
  </si>
  <si>
    <t>※「すこやか北海道２１」
　健康増進法に基づく北海道における健康増進計画で、「健康寿命の延伸」と「健康格差の縮小」を目指し、健康づくりの取組みの方向性や目標を定めたもの。</t>
    <rPh sb="6" eb="9">
      <t>ホッカイドウ</t>
    </rPh>
    <rPh sb="14" eb="16">
      <t>ケンコウ</t>
    </rPh>
    <rPh sb="16" eb="19">
      <t>ゾウシンホウ</t>
    </rPh>
    <rPh sb="20" eb="21">
      <t>モト</t>
    </rPh>
    <rPh sb="23" eb="26">
      <t>ホッカイドウ</t>
    </rPh>
    <rPh sb="58" eb="60">
      <t>メザ</t>
    </rPh>
    <phoneticPr fontId="3"/>
  </si>
  <si>
    <t>予備</t>
    <rPh sb="0" eb="2">
      <t>ヨビ</t>
    </rPh>
    <phoneticPr fontId="2"/>
  </si>
  <si>
    <t>No.14　献立の掲示等</t>
    <rPh sb="6" eb="8">
      <t>コンダテ</t>
    </rPh>
    <rPh sb="9" eb="11">
      <t>ケイジ</t>
    </rPh>
    <rPh sb="11" eb="12">
      <t>トウ</t>
    </rPh>
    <phoneticPr fontId="1"/>
  </si>
  <si>
    <t>No.1　報告書記載者職名及び氏名</t>
    <rPh sb="5" eb="8">
      <t>ホウコクショ</t>
    </rPh>
    <rPh sb="8" eb="10">
      <t>キサイ</t>
    </rPh>
    <rPh sb="10" eb="11">
      <t>シャ</t>
    </rPh>
    <phoneticPr fontId="1"/>
  </si>
  <si>
    <t>コントロール欄　↓改変・削除絶対不可↓</t>
    <rPh sb="6" eb="7">
      <t>ラン</t>
    </rPh>
    <rPh sb="9" eb="11">
      <t>カイヘン</t>
    </rPh>
    <rPh sb="12" eb="14">
      <t>サクジョ</t>
    </rPh>
    <rPh sb="14" eb="16">
      <t>ゼッタイ</t>
    </rPh>
    <rPh sb="16" eb="18">
      <t>フカ</t>
    </rPh>
    <phoneticPr fontId="7"/>
  </si>
  <si>
    <t>No.</t>
    <phoneticPr fontId="7"/>
  </si>
  <si>
    <t>項目</t>
    <rPh sb="0" eb="2">
      <t>コウモク</t>
    </rPh>
    <phoneticPr fontId="7"/>
  </si>
  <si>
    <t>回答選択肢</t>
    <rPh sb="0" eb="2">
      <t>カイトウ</t>
    </rPh>
    <rPh sb="2" eb="5">
      <t>センタクシ</t>
    </rPh>
    <phoneticPr fontId="7"/>
  </si>
  <si>
    <t>入力状況</t>
    <rPh sb="0" eb="2">
      <t>ニュウリョク</t>
    </rPh>
    <rPh sb="2" eb="4">
      <t>ジョウキョウ</t>
    </rPh>
    <phoneticPr fontId="7"/>
  </si>
  <si>
    <t>入力解説</t>
    <rPh sb="0" eb="2">
      <t>ニュウリョク</t>
    </rPh>
    <rPh sb="2" eb="4">
      <t>カイセツ</t>
    </rPh>
    <phoneticPr fontId="7"/>
  </si>
  <si>
    <t>数値変換</t>
    <rPh sb="0" eb="2">
      <t>スウチ</t>
    </rPh>
    <rPh sb="2" eb="4">
      <t>ヘンカン</t>
    </rPh>
    <phoneticPr fontId="7"/>
  </si>
  <si>
    <t>エラー表示</t>
    <rPh sb="3" eb="5">
      <t>ヒョウジ</t>
    </rPh>
    <phoneticPr fontId="7"/>
  </si>
  <si>
    <t>No.2</t>
    <phoneticPr fontId="1"/>
  </si>
  <si>
    <t>管理栄養士</t>
    <rPh sb="0" eb="2">
      <t>カンリ</t>
    </rPh>
    <rPh sb="2" eb="5">
      <t>エイヨウシ</t>
    </rPh>
    <phoneticPr fontId="2"/>
  </si>
  <si>
    <t>栄養士</t>
    <rPh sb="0" eb="3">
      <t>エイヨウシ</t>
    </rPh>
    <phoneticPr fontId="2"/>
  </si>
  <si>
    <t>常勤</t>
    <rPh sb="0" eb="2">
      <t>ジョウキン</t>
    </rPh>
    <phoneticPr fontId="2"/>
  </si>
  <si>
    <t>常勤以外</t>
    <rPh sb="0" eb="2">
      <t>ジョウキン</t>
    </rPh>
    <rPh sb="2" eb="4">
      <t>イガイ</t>
    </rPh>
    <phoneticPr fontId="2"/>
  </si>
  <si>
    <t>施設職員1</t>
    <rPh sb="0" eb="2">
      <t>シセツ</t>
    </rPh>
    <rPh sb="2" eb="4">
      <t>ショクイン</t>
    </rPh>
    <phoneticPr fontId="2"/>
  </si>
  <si>
    <t>管理栄養士</t>
    <rPh sb="0" eb="2">
      <t>カンリ</t>
    </rPh>
    <rPh sb="2" eb="5">
      <t>エイヨウシ</t>
    </rPh>
    <phoneticPr fontId="1"/>
  </si>
  <si>
    <t>施設職員2</t>
    <rPh sb="0" eb="2">
      <t>シセツ</t>
    </rPh>
    <rPh sb="2" eb="4">
      <t>ショクイン</t>
    </rPh>
    <phoneticPr fontId="2"/>
  </si>
  <si>
    <t>施設職員3</t>
    <rPh sb="0" eb="2">
      <t>シセツ</t>
    </rPh>
    <rPh sb="2" eb="4">
      <t>ショクイン</t>
    </rPh>
    <phoneticPr fontId="2"/>
  </si>
  <si>
    <t>施設職員4</t>
    <rPh sb="0" eb="2">
      <t>シセツ</t>
    </rPh>
    <rPh sb="2" eb="4">
      <t>ショクイン</t>
    </rPh>
    <phoneticPr fontId="2"/>
  </si>
  <si>
    <t>その他1</t>
    <rPh sb="2" eb="3">
      <t>タ</t>
    </rPh>
    <phoneticPr fontId="2"/>
  </si>
  <si>
    <t>その他2</t>
    <rPh sb="2" eb="3">
      <t>タ</t>
    </rPh>
    <phoneticPr fontId="2"/>
  </si>
  <si>
    <t>No.4</t>
    <phoneticPr fontId="1"/>
  </si>
  <si>
    <t>基準設定のための把握</t>
    <rPh sb="0" eb="2">
      <t>キジュン</t>
    </rPh>
    <rPh sb="2" eb="4">
      <t>セッテイ</t>
    </rPh>
    <rPh sb="8" eb="10">
      <t>ハアク</t>
    </rPh>
    <phoneticPr fontId="2"/>
  </si>
  <si>
    <t>性別</t>
    <rPh sb="0" eb="2">
      <t>セイベツ</t>
    </rPh>
    <phoneticPr fontId="2"/>
  </si>
  <si>
    <t>年齢</t>
    <rPh sb="0" eb="2">
      <t>ネンレイ</t>
    </rPh>
    <phoneticPr fontId="2"/>
  </si>
  <si>
    <t>身体活動レベル</t>
    <rPh sb="0" eb="2">
      <t>シンタイ</t>
    </rPh>
    <rPh sb="2" eb="4">
      <t>カツドウ</t>
    </rPh>
    <phoneticPr fontId="2"/>
  </si>
  <si>
    <t>身長</t>
    <rPh sb="0" eb="2">
      <t>シンチョウ</t>
    </rPh>
    <phoneticPr fontId="2"/>
  </si>
  <si>
    <t>体重</t>
    <rPh sb="0" eb="2">
      <t>タイジュウ</t>
    </rPh>
    <phoneticPr fontId="2"/>
  </si>
  <si>
    <t>体格指数</t>
    <rPh sb="0" eb="2">
      <t>タイカク</t>
    </rPh>
    <rPh sb="2" eb="4">
      <t>シスウ</t>
    </rPh>
    <phoneticPr fontId="2"/>
  </si>
  <si>
    <t>アルブミン</t>
  </si>
  <si>
    <t>その他</t>
    <rPh sb="2" eb="3">
      <t>タ</t>
    </rPh>
    <phoneticPr fontId="2"/>
  </si>
  <si>
    <t>未把握</t>
    <rPh sb="0" eb="1">
      <t>ミ</t>
    </rPh>
    <rPh sb="1" eb="3">
      <t>ハアク</t>
    </rPh>
    <phoneticPr fontId="2"/>
  </si>
  <si>
    <t>No.5</t>
    <phoneticPr fontId="1"/>
  </si>
  <si>
    <t>食物アレルギー</t>
    <rPh sb="0" eb="2">
      <t>ショクモツ</t>
    </rPh>
    <phoneticPr fontId="2"/>
  </si>
  <si>
    <t>代替食</t>
    <rPh sb="0" eb="2">
      <t>ダイタイ</t>
    </rPh>
    <rPh sb="2" eb="3">
      <t>ショク</t>
    </rPh>
    <phoneticPr fontId="2"/>
  </si>
  <si>
    <t>除去食</t>
    <rPh sb="0" eb="2">
      <t>ジョキョ</t>
    </rPh>
    <rPh sb="2" eb="3">
      <t>ショク</t>
    </rPh>
    <phoneticPr fontId="2"/>
  </si>
  <si>
    <t>把握</t>
    <rPh sb="0" eb="2">
      <t>ハアク</t>
    </rPh>
    <phoneticPr fontId="2"/>
  </si>
  <si>
    <t>未把握</t>
    <rPh sb="0" eb="3">
      <t>ミハアク</t>
    </rPh>
    <phoneticPr fontId="2"/>
  </si>
  <si>
    <t>No.6</t>
    <phoneticPr fontId="1"/>
  </si>
  <si>
    <t>目標設定根拠</t>
    <rPh sb="0" eb="2">
      <t>モクヒョウ</t>
    </rPh>
    <rPh sb="2" eb="4">
      <t>セッテイ</t>
    </rPh>
    <rPh sb="4" eb="6">
      <t>コンキョ</t>
    </rPh>
    <phoneticPr fontId="1"/>
  </si>
  <si>
    <t>日本人摂取基準</t>
    <rPh sb="0" eb="2">
      <t>ニホン</t>
    </rPh>
    <rPh sb="2" eb="3">
      <t>ジン</t>
    </rPh>
    <rPh sb="3" eb="5">
      <t>セッシュ</t>
    </rPh>
    <rPh sb="5" eb="7">
      <t>キジュン</t>
    </rPh>
    <phoneticPr fontId="2"/>
  </si>
  <si>
    <t>未設定</t>
    <rPh sb="0" eb="3">
      <t>ミセッテイ</t>
    </rPh>
    <phoneticPr fontId="2"/>
  </si>
  <si>
    <t>No.7</t>
    <phoneticPr fontId="1"/>
  </si>
  <si>
    <t>目標設定方法</t>
    <rPh sb="0" eb="2">
      <t>モクヒョウ</t>
    </rPh>
    <rPh sb="2" eb="4">
      <t>セッテイ</t>
    </rPh>
    <rPh sb="4" eb="6">
      <t>ホウホウ</t>
    </rPh>
    <phoneticPr fontId="1"/>
  </si>
  <si>
    <t>設定スタッフ</t>
    <rPh sb="0" eb="2">
      <t>セッテイ</t>
    </rPh>
    <phoneticPr fontId="2"/>
  </si>
  <si>
    <t>栄養部門のみで</t>
    <rPh sb="0" eb="2">
      <t>エイヨウ</t>
    </rPh>
    <rPh sb="2" eb="4">
      <t>ブモン</t>
    </rPh>
    <phoneticPr fontId="2"/>
  </si>
  <si>
    <t>関係職員とで</t>
    <rPh sb="0" eb="2">
      <t>カンケイ</t>
    </rPh>
    <rPh sb="2" eb="4">
      <t>ショクイン</t>
    </rPh>
    <phoneticPr fontId="2"/>
  </si>
  <si>
    <t>設定方法</t>
    <rPh sb="0" eb="2">
      <t>セッテイ</t>
    </rPh>
    <rPh sb="2" eb="4">
      <t>ホウホウ</t>
    </rPh>
    <phoneticPr fontId="2"/>
  </si>
  <si>
    <t>性・年齢</t>
    <rPh sb="0" eb="1">
      <t>セイ</t>
    </rPh>
    <rPh sb="2" eb="4">
      <t>ネンレイ</t>
    </rPh>
    <phoneticPr fontId="2"/>
  </si>
  <si>
    <t>個人別</t>
    <rPh sb="0" eb="3">
      <t>コジンベツ</t>
    </rPh>
    <phoneticPr fontId="2"/>
  </si>
  <si>
    <t>性・年齢等に基づいて設定した数値を活用</t>
    <rPh sb="10" eb="12">
      <t>セッテイ</t>
    </rPh>
    <phoneticPr fontId="3"/>
  </si>
  <si>
    <t>脂質ｴﾈﾙｷﾞｰ比</t>
    <rPh sb="0" eb="2">
      <t>シシツ</t>
    </rPh>
    <phoneticPr fontId="1"/>
  </si>
  <si>
    <t>No.1</t>
    <phoneticPr fontId="1"/>
  </si>
  <si>
    <t>職名</t>
    <rPh sb="0" eb="2">
      <t>ショクメイ</t>
    </rPh>
    <phoneticPr fontId="1"/>
  </si>
  <si>
    <t>氏名</t>
    <rPh sb="0" eb="2">
      <t>シメイ</t>
    </rPh>
    <phoneticPr fontId="1"/>
  </si>
  <si>
    <t>－</t>
    <phoneticPr fontId="1"/>
  </si>
  <si>
    <t>No.3</t>
    <phoneticPr fontId="1"/>
  </si>
  <si>
    <t>スタッフ数</t>
    <rPh sb="4" eb="5">
      <t>スウ</t>
    </rPh>
    <phoneticPr fontId="1"/>
  </si>
  <si>
    <t>－</t>
    <phoneticPr fontId="1"/>
  </si>
  <si>
    <t>No.8</t>
    <phoneticPr fontId="1"/>
  </si>
  <si>
    <t>すこやか北海道21</t>
    <rPh sb="4" eb="7">
      <t>ホッカイドウ</t>
    </rPh>
    <phoneticPr fontId="1"/>
  </si>
  <si>
    <t>食塩</t>
    <rPh sb="0" eb="2">
      <t>ショクエン</t>
    </rPh>
    <phoneticPr fontId="1"/>
  </si>
  <si>
    <t>野菜</t>
    <rPh sb="0" eb="2">
      <t>ヤサイ</t>
    </rPh>
    <phoneticPr fontId="1"/>
  </si>
  <si>
    <t>果物</t>
    <rPh sb="0" eb="2">
      <t>クダモノ</t>
    </rPh>
    <phoneticPr fontId="1"/>
  </si>
  <si>
    <t>脂肪ｴﾈﾙｷﾞｰ比</t>
    <rPh sb="0" eb="2">
      <t>シボウ</t>
    </rPh>
    <rPh sb="8" eb="9">
      <t>ヒ</t>
    </rPh>
    <phoneticPr fontId="1"/>
  </si>
  <si>
    <t>目標量</t>
    <rPh sb="0" eb="3">
      <t>モクヒョウリョウ</t>
    </rPh>
    <phoneticPr fontId="1"/>
  </si>
  <si>
    <t>給与量</t>
    <rPh sb="0" eb="2">
      <t>キュウヨ</t>
    </rPh>
    <rPh sb="2" eb="3">
      <t>リョウ</t>
    </rPh>
    <phoneticPr fontId="1"/>
  </si>
  <si>
    <t>TRUE＝該当（入力あり）</t>
    <rPh sb="5" eb="7">
      <t>ガイトウ</t>
    </rPh>
    <rPh sb="8" eb="10">
      <t>ニュウリョク</t>
    </rPh>
    <phoneticPr fontId="1"/>
  </si>
  <si>
    <t>FALSE＝非該当（入力なし）</t>
    <rPh sb="6" eb="9">
      <t>ヒガイトウ</t>
    </rPh>
    <rPh sb="10" eb="12">
      <t>ニュウリョク</t>
    </rPh>
    <phoneticPr fontId="1"/>
  </si>
  <si>
    <t>No.9</t>
    <phoneticPr fontId="1"/>
  </si>
  <si>
    <t>給与目標と給与量</t>
    <rPh sb="0" eb="2">
      <t>キュウヨ</t>
    </rPh>
    <rPh sb="2" eb="4">
      <t>モクヒョウ</t>
    </rPh>
    <rPh sb="5" eb="7">
      <t>キュウヨ</t>
    </rPh>
    <rPh sb="7" eb="8">
      <t>リョウ</t>
    </rPh>
    <phoneticPr fontId="1"/>
  </si>
  <si>
    <t>No.10</t>
    <phoneticPr fontId="1"/>
  </si>
  <si>
    <t>食事摂取量の把握</t>
    <rPh sb="0" eb="2">
      <t>ショクジ</t>
    </rPh>
    <rPh sb="2" eb="5">
      <t>セッシュリョウ</t>
    </rPh>
    <rPh sb="6" eb="8">
      <t>ハアク</t>
    </rPh>
    <phoneticPr fontId="1"/>
  </si>
  <si>
    <t>個人別</t>
    <rPh sb="0" eb="3">
      <t>コジンベツ</t>
    </rPh>
    <phoneticPr fontId="1"/>
  </si>
  <si>
    <t>全員</t>
    <rPh sb="0" eb="2">
      <t>ゼンイン</t>
    </rPh>
    <phoneticPr fontId="1"/>
  </si>
  <si>
    <t>一部</t>
    <rPh sb="0" eb="2">
      <t>イチブ</t>
    </rPh>
    <phoneticPr fontId="1"/>
  </si>
  <si>
    <t>全体的</t>
    <rPh sb="0" eb="2">
      <t>ゼンタイ</t>
    </rPh>
    <rPh sb="2" eb="3">
      <t>テキ</t>
    </rPh>
    <phoneticPr fontId="1"/>
  </si>
  <si>
    <t>その他</t>
    <rPh sb="2" eb="3">
      <t>タ</t>
    </rPh>
    <phoneticPr fontId="1"/>
  </si>
  <si>
    <t>回数</t>
    <rPh sb="0" eb="2">
      <t>カイスウ</t>
    </rPh>
    <phoneticPr fontId="1"/>
  </si>
  <si>
    <t>方法</t>
    <rPh sb="0" eb="2">
      <t>ホウホウ</t>
    </rPh>
    <phoneticPr fontId="1"/>
  </si>
  <si>
    <t>未把握</t>
    <rPh sb="0" eb="3">
      <t>ミハアク</t>
    </rPh>
    <phoneticPr fontId="1"/>
  </si>
  <si>
    <t>No.11</t>
    <phoneticPr fontId="1"/>
  </si>
  <si>
    <t>食事の基準の評価</t>
    <rPh sb="0" eb="2">
      <t>ショクジ</t>
    </rPh>
    <rPh sb="3" eb="5">
      <t>キジュン</t>
    </rPh>
    <rPh sb="6" eb="8">
      <t>ヒョウカ</t>
    </rPh>
    <phoneticPr fontId="1"/>
  </si>
  <si>
    <t>未評価</t>
    <rPh sb="0" eb="3">
      <t>ミヒョウカ</t>
    </rPh>
    <phoneticPr fontId="1"/>
  </si>
  <si>
    <t>No.12</t>
    <phoneticPr fontId="1"/>
  </si>
  <si>
    <t>栄養マネジメント</t>
    <rPh sb="0" eb="2">
      <t>エイヨウ</t>
    </rPh>
    <phoneticPr fontId="1"/>
  </si>
  <si>
    <t>有</t>
    <rPh sb="0" eb="1">
      <t>アリ</t>
    </rPh>
    <phoneticPr fontId="1"/>
  </si>
  <si>
    <t>　低</t>
    <rPh sb="1" eb="2">
      <t>テイ</t>
    </rPh>
    <phoneticPr fontId="1"/>
  </si>
  <si>
    <t>　中</t>
    <rPh sb="1" eb="2">
      <t>チュウ</t>
    </rPh>
    <phoneticPr fontId="1"/>
  </si>
  <si>
    <t>　高</t>
    <rPh sb="1" eb="2">
      <t>コウ</t>
    </rPh>
    <phoneticPr fontId="1"/>
  </si>
  <si>
    <t>無</t>
    <rPh sb="0" eb="1">
      <t>ナ</t>
    </rPh>
    <phoneticPr fontId="1"/>
  </si>
  <si>
    <t>No.13</t>
    <phoneticPr fontId="1"/>
  </si>
  <si>
    <t>嗜好等の把握</t>
    <rPh sb="0" eb="3">
      <t>シコウトウ</t>
    </rPh>
    <rPh sb="4" eb="6">
      <t>ハアク</t>
    </rPh>
    <phoneticPr fontId="1"/>
  </si>
  <si>
    <t>No.14</t>
    <phoneticPr fontId="1"/>
  </si>
  <si>
    <t>献立の掲示</t>
    <rPh sb="0" eb="2">
      <t>コンダテ</t>
    </rPh>
    <rPh sb="3" eb="5">
      <t>ケイジ</t>
    </rPh>
    <phoneticPr fontId="1"/>
  </si>
  <si>
    <t>掲示</t>
    <rPh sb="0" eb="2">
      <t>ケイジ</t>
    </rPh>
    <phoneticPr fontId="1"/>
  </si>
  <si>
    <t>非掲示</t>
    <rPh sb="0" eb="1">
      <t>ヒ</t>
    </rPh>
    <rPh sb="1" eb="3">
      <t>ケイジ</t>
    </rPh>
    <phoneticPr fontId="1"/>
  </si>
  <si>
    <t>　熱量</t>
    <rPh sb="1" eb="3">
      <t>ネツリョウ</t>
    </rPh>
    <phoneticPr fontId="1"/>
  </si>
  <si>
    <t>　たんぱく質</t>
    <rPh sb="5" eb="6">
      <t>シツ</t>
    </rPh>
    <phoneticPr fontId="1"/>
  </si>
  <si>
    <t>　脂質</t>
    <rPh sb="1" eb="3">
      <t>シシツ</t>
    </rPh>
    <phoneticPr fontId="1"/>
  </si>
  <si>
    <t>　食塩</t>
    <rPh sb="1" eb="3">
      <t>ショクエン</t>
    </rPh>
    <phoneticPr fontId="1"/>
  </si>
  <si>
    <t>No.15</t>
    <phoneticPr fontId="1"/>
  </si>
  <si>
    <t>栄養情報の提供</t>
    <rPh sb="0" eb="2">
      <t>エイヨウ</t>
    </rPh>
    <rPh sb="2" eb="4">
      <t>ジョウホウ</t>
    </rPh>
    <rPh sb="5" eb="7">
      <t>テイキョウ</t>
    </rPh>
    <phoneticPr fontId="1"/>
  </si>
  <si>
    <t>栄養指導</t>
    <rPh sb="0" eb="2">
      <t>エイヨウ</t>
    </rPh>
    <rPh sb="2" eb="4">
      <t>シドウ</t>
    </rPh>
    <phoneticPr fontId="1"/>
  </si>
  <si>
    <t>　個人</t>
    <rPh sb="1" eb="3">
      <t>コジン</t>
    </rPh>
    <phoneticPr fontId="1"/>
  </si>
  <si>
    <t>　集団</t>
    <rPh sb="1" eb="3">
      <t>シュウダン</t>
    </rPh>
    <phoneticPr fontId="1"/>
  </si>
  <si>
    <t>情報提供</t>
    <rPh sb="0" eb="2">
      <t>ジョウホウ</t>
    </rPh>
    <rPh sb="2" eb="4">
      <t>テイキョウ</t>
    </rPh>
    <phoneticPr fontId="1"/>
  </si>
  <si>
    <t>　前年個人</t>
    <rPh sb="1" eb="3">
      <t>ゼンネン</t>
    </rPh>
    <rPh sb="3" eb="5">
      <t>コジン</t>
    </rPh>
    <phoneticPr fontId="1"/>
  </si>
  <si>
    <t>　前年集団</t>
    <rPh sb="1" eb="3">
      <t>ゼンネン</t>
    </rPh>
    <rPh sb="3" eb="5">
      <t>シュウダン</t>
    </rPh>
    <phoneticPr fontId="1"/>
  </si>
  <si>
    <t>　卓上メモ</t>
    <rPh sb="1" eb="3">
      <t>タクジョウ</t>
    </rPh>
    <phoneticPr fontId="1"/>
  </si>
  <si>
    <t>　実物展示</t>
    <rPh sb="1" eb="3">
      <t>ジツブツ</t>
    </rPh>
    <rPh sb="3" eb="5">
      <t>テンジ</t>
    </rPh>
    <phoneticPr fontId="1"/>
  </si>
  <si>
    <t>　給食時訪問</t>
    <rPh sb="1" eb="3">
      <t>キュウショク</t>
    </rPh>
    <rPh sb="3" eb="4">
      <t>ジ</t>
    </rPh>
    <rPh sb="4" eb="6">
      <t>ホウモン</t>
    </rPh>
    <phoneticPr fontId="1"/>
  </si>
  <si>
    <t>　ﾎﾟｽﾀｰ等</t>
    <rPh sb="6" eb="7">
      <t>トウ</t>
    </rPh>
    <phoneticPr fontId="1"/>
  </si>
  <si>
    <t>　給食だより等</t>
    <rPh sb="1" eb="3">
      <t>キュウショク</t>
    </rPh>
    <rPh sb="6" eb="7">
      <t>トウ</t>
    </rPh>
    <phoneticPr fontId="1"/>
  </si>
  <si>
    <t>　その他</t>
    <rPh sb="3" eb="4">
      <t>タ</t>
    </rPh>
    <phoneticPr fontId="1"/>
  </si>
  <si>
    <t>　その他（</t>
    <phoneticPr fontId="1"/>
  </si>
  <si>
    <t>No.16</t>
    <phoneticPr fontId="1"/>
  </si>
  <si>
    <t>業務委託</t>
    <rPh sb="0" eb="2">
      <t>ギョウム</t>
    </rPh>
    <rPh sb="2" eb="4">
      <t>イタク</t>
    </rPh>
    <phoneticPr fontId="1"/>
  </si>
  <si>
    <t>契約有無</t>
    <rPh sb="0" eb="2">
      <t>ケイヤク</t>
    </rPh>
    <rPh sb="2" eb="4">
      <t>ウム</t>
    </rPh>
    <phoneticPr fontId="1"/>
  </si>
  <si>
    <t>無</t>
    <rPh sb="0" eb="1">
      <t>ム</t>
    </rPh>
    <phoneticPr fontId="1"/>
  </si>
  <si>
    <t>契約書</t>
    <rPh sb="0" eb="3">
      <t>ケイヤクショ</t>
    </rPh>
    <phoneticPr fontId="1"/>
  </si>
  <si>
    <t>委託事業者</t>
    <rPh sb="0" eb="2">
      <t>イタク</t>
    </rPh>
    <rPh sb="2" eb="5">
      <t>ジギョウシャ</t>
    </rPh>
    <phoneticPr fontId="1"/>
  </si>
  <si>
    <t>No.17</t>
    <phoneticPr fontId="1"/>
  </si>
  <si>
    <t>災害時等</t>
    <rPh sb="0" eb="3">
      <t>サイガイジ</t>
    </rPh>
    <rPh sb="3" eb="4">
      <t>トウ</t>
    </rPh>
    <phoneticPr fontId="1"/>
  </si>
  <si>
    <t>ﾏﾆｭｱﾙ</t>
    <phoneticPr fontId="1"/>
  </si>
  <si>
    <t>連絡網</t>
    <rPh sb="0" eb="3">
      <t>レンラクモウ</t>
    </rPh>
    <phoneticPr fontId="1"/>
  </si>
  <si>
    <t>食事供給体制</t>
    <rPh sb="0" eb="2">
      <t>ショクジ</t>
    </rPh>
    <rPh sb="2" eb="4">
      <t>キョウキュウ</t>
    </rPh>
    <rPh sb="4" eb="6">
      <t>タイセイ</t>
    </rPh>
    <phoneticPr fontId="1"/>
  </si>
  <si>
    <t>No.18</t>
    <phoneticPr fontId="1"/>
  </si>
  <si>
    <t>設備等の整備状況</t>
    <rPh sb="0" eb="2">
      <t>セツビ</t>
    </rPh>
    <rPh sb="2" eb="3">
      <t>トウ</t>
    </rPh>
    <rPh sb="4" eb="6">
      <t>セイビ</t>
    </rPh>
    <rPh sb="6" eb="8">
      <t>ジョウキョウ</t>
    </rPh>
    <phoneticPr fontId="1"/>
  </si>
  <si>
    <t>備蓄食品</t>
    <rPh sb="0" eb="2">
      <t>ビチク</t>
    </rPh>
    <rPh sb="2" eb="4">
      <t>ショクヒン</t>
    </rPh>
    <phoneticPr fontId="1"/>
  </si>
  <si>
    <t>No.19</t>
    <phoneticPr fontId="1"/>
  </si>
  <si>
    <t>給食会議</t>
    <rPh sb="0" eb="2">
      <t>キュウショク</t>
    </rPh>
    <rPh sb="2" eb="4">
      <t>カイギ</t>
    </rPh>
    <phoneticPr fontId="1"/>
  </si>
  <si>
    <t>会議</t>
    <rPh sb="0" eb="2">
      <t>カイギ</t>
    </rPh>
    <phoneticPr fontId="1"/>
  </si>
  <si>
    <t>頻度</t>
    <rPh sb="0" eb="2">
      <t>ヒンド</t>
    </rPh>
    <phoneticPr fontId="1"/>
  </si>
  <si>
    <t>月1回以上</t>
    <rPh sb="0" eb="1">
      <t>ツキ</t>
    </rPh>
    <rPh sb="2" eb="3">
      <t>カイ</t>
    </rPh>
    <rPh sb="3" eb="5">
      <t>イジョウ</t>
    </rPh>
    <phoneticPr fontId="1"/>
  </si>
  <si>
    <t>それ以外</t>
    <rPh sb="2" eb="4">
      <t>イガイ</t>
    </rPh>
    <phoneticPr fontId="1"/>
  </si>
  <si>
    <t>No.20</t>
    <phoneticPr fontId="1"/>
  </si>
  <si>
    <t>会議ﾒﾝﾊﾞｰ</t>
    <rPh sb="0" eb="2">
      <t>カイギ</t>
    </rPh>
    <phoneticPr fontId="1"/>
  </si>
  <si>
    <t>管理者</t>
    <rPh sb="0" eb="3">
      <t>カンリシャ</t>
    </rPh>
    <phoneticPr fontId="1"/>
  </si>
  <si>
    <t>委託責任者</t>
    <rPh sb="0" eb="2">
      <t>イタク</t>
    </rPh>
    <rPh sb="2" eb="5">
      <t>セキニンシャ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</si>
  <si>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</si>
  <si>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</si>
  <si>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</si>
  <si>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主治医等</t>
    <rPh sb="0" eb="3">
      <t>シュジイ</t>
    </rPh>
    <rPh sb="3" eb="4">
      <t>トウ</t>
    </rPh>
    <phoneticPr fontId="1"/>
  </si>
  <si>
    <t>介護・看護</t>
    <rPh sb="0" eb="2">
      <t>カイゴ</t>
    </rPh>
    <rPh sb="3" eb="5">
      <t>カンゴ</t>
    </rPh>
    <phoneticPr fontId="1"/>
  </si>
  <si>
    <t>会議録</t>
    <rPh sb="0" eb="3">
      <t>カイギロク</t>
    </rPh>
    <phoneticPr fontId="1"/>
  </si>
  <si>
    <t>特定給食施設等栄養管理報告書（老人福祉・社会福祉施設等用）記入要領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ロウジン</t>
    </rPh>
    <rPh sb="17" eb="19">
      <t>フクシ</t>
    </rPh>
    <rPh sb="20" eb="22">
      <t>シャカイ</t>
    </rPh>
    <rPh sb="22" eb="24">
      <t>フクシ</t>
    </rPh>
    <rPh sb="24" eb="26">
      <t>シセツ</t>
    </rPh>
    <rPh sb="26" eb="27">
      <t>トウ</t>
    </rPh>
    <rPh sb="27" eb="28">
      <t>ヨウ</t>
    </rPh>
    <rPh sb="29" eb="30">
      <t>キ</t>
    </rPh>
    <rPh sb="30" eb="31">
      <t>イ</t>
    </rPh>
    <rPh sb="31" eb="32">
      <t>ヨウ</t>
    </rPh>
    <rPh sb="32" eb="33">
      <t>リョウ</t>
    </rPh>
    <phoneticPr fontId="7"/>
  </si>
  <si>
    <t>No</t>
    <phoneticPr fontId="7"/>
  </si>
  <si>
    <t>項　目</t>
    <rPh sb="0" eb="1">
      <t>コウ</t>
    </rPh>
    <rPh sb="2" eb="3">
      <t>メ</t>
    </rPh>
    <phoneticPr fontId="7"/>
  </si>
  <si>
    <t>記　入　要　領</t>
    <rPh sb="0" eb="1">
      <t>キ</t>
    </rPh>
    <rPh sb="2" eb="3">
      <t>イ</t>
    </rPh>
    <rPh sb="4" eb="5">
      <t>ヨウ</t>
    </rPh>
    <rPh sb="6" eb="7">
      <t>リョウ</t>
    </rPh>
    <phoneticPr fontId="7"/>
  </si>
  <si>
    <t>No.1</t>
    <phoneticPr fontId="7"/>
  </si>
  <si>
    <t>・</t>
    <phoneticPr fontId="7"/>
  </si>
  <si>
    <t>　この報告書を記載した方の職名及び氏名を記載してください。</t>
    <rPh sb="3" eb="6">
      <t>ホウコクショ</t>
    </rPh>
    <rPh sb="7" eb="9">
      <t>キサイ</t>
    </rPh>
    <rPh sb="11" eb="12">
      <t>ホウ</t>
    </rPh>
    <rPh sb="13" eb="14">
      <t>ショク</t>
    </rPh>
    <rPh sb="14" eb="15">
      <t>メイ</t>
    </rPh>
    <rPh sb="15" eb="16">
      <t>オヨ</t>
    </rPh>
    <rPh sb="17" eb="19">
      <t>シメイ</t>
    </rPh>
    <rPh sb="20" eb="22">
      <t>キサイ</t>
    </rPh>
    <phoneticPr fontId="7"/>
  </si>
  <si>
    <t>No.3</t>
    <phoneticPr fontId="7"/>
  </si>
  <si>
    <t>　今年度の6月1日現在の職員等の状況を記載してください。</t>
    <rPh sb="1" eb="2">
      <t>コン</t>
    </rPh>
    <rPh sb="2" eb="4">
      <t>ネンド</t>
    </rPh>
    <phoneticPr fontId="7"/>
  </si>
  <si>
    <t xml:space="preserve">・
</t>
    <phoneticPr fontId="7"/>
  </si>
  <si>
    <t>　この報告書で、常勤とは週4日以上かつ1日6時間以上の勤務状況を言い、それ以外は常勤以外としてください。</t>
    <rPh sb="3" eb="6">
      <t>ホウコクショ</t>
    </rPh>
    <rPh sb="8" eb="10">
      <t>ジョウキン</t>
    </rPh>
    <rPh sb="29" eb="31">
      <t>ジョウキョウ</t>
    </rPh>
    <rPh sb="32" eb="33">
      <t>イ</t>
    </rPh>
    <phoneticPr fontId="7"/>
  </si>
  <si>
    <t xml:space="preserve">・
</t>
    <phoneticPr fontId="7"/>
  </si>
  <si>
    <t xml:space="preserve">  栄養士・管理栄養士については、施設側から最大４名まで、委託先等がある場合には委託先等から最大２名まで（下2段に）記載してください。</t>
    <rPh sb="17" eb="19">
      <t>シセツ</t>
    </rPh>
    <rPh sb="19" eb="20">
      <t>ガワ</t>
    </rPh>
    <rPh sb="22" eb="24">
      <t>サイダイ</t>
    </rPh>
    <rPh sb="25" eb="26">
      <t>メイ</t>
    </rPh>
    <phoneticPr fontId="7"/>
  </si>
  <si>
    <t>　該当するところにチェックまたは、記載してください。</t>
    <rPh sb="1" eb="3">
      <t>ガイトウ</t>
    </rPh>
    <rPh sb="17" eb="19">
      <t>キサイ</t>
    </rPh>
    <phoneticPr fontId="7"/>
  </si>
  <si>
    <t>　この報告で給食会議とは、管理栄養士や調理師など栄養部門担当者以外の職種も参集する会議をいいます。</t>
    <phoneticPr fontId="7"/>
  </si>
  <si>
    <t>　構成メンバーとなっている職名（該当職名がない場合、最も当てはまるもの）にチェック又は記載してください。</t>
    <rPh sb="1" eb="3">
      <t>コウセイ</t>
    </rPh>
    <rPh sb="13" eb="15">
      <t>ショクメイ</t>
    </rPh>
    <rPh sb="16" eb="18">
      <t>ガイトウ</t>
    </rPh>
    <rPh sb="18" eb="20">
      <t>ショクメイ</t>
    </rPh>
    <rPh sb="23" eb="25">
      <t>バアイ</t>
    </rPh>
    <rPh sb="26" eb="27">
      <t>モット</t>
    </rPh>
    <rPh sb="28" eb="29">
      <t>ア</t>
    </rPh>
    <rPh sb="41" eb="42">
      <t>マタ</t>
    </rPh>
    <rPh sb="43" eb="45">
      <t>キサイ</t>
    </rPh>
    <phoneticPr fontId="7"/>
  </si>
  <si>
    <t>食事の基準を設定するにあたり把握している項目</t>
    <rPh sb="0" eb="2">
      <t>ショクジ</t>
    </rPh>
    <rPh sb="3" eb="5">
      <t>キジュン</t>
    </rPh>
    <rPh sb="6" eb="8">
      <t>セッテイ</t>
    </rPh>
    <rPh sb="14" eb="16">
      <t>ハアク</t>
    </rPh>
    <rPh sb="20" eb="22">
      <t>コウモク</t>
    </rPh>
    <phoneticPr fontId="7"/>
  </si>
  <si>
    <t xml:space="preserve"> 　該当するところにチェックしてください。（複数回答可）</t>
    <rPh sb="2" eb="4">
      <t>ガイトウ</t>
    </rPh>
    <rPh sb="22" eb="24">
      <t>フクスウ</t>
    </rPh>
    <rPh sb="24" eb="26">
      <t>カイトウ</t>
    </rPh>
    <rPh sb="26" eb="27">
      <t>カ</t>
    </rPh>
    <phoneticPr fontId="7"/>
  </si>
  <si>
    <t>嗜好等の把握</t>
    <rPh sb="0" eb="2">
      <t>シコウ</t>
    </rPh>
    <rPh sb="2" eb="3">
      <t>トウ</t>
    </rPh>
    <rPh sb="4" eb="6">
      <t>ハアク</t>
    </rPh>
    <phoneticPr fontId="7"/>
  </si>
  <si>
    <t>　その他にチェックをした場合は、その内容を（　）内に具体的に記載してください。</t>
    <rPh sb="3" eb="4">
      <t>タ</t>
    </rPh>
    <rPh sb="12" eb="14">
      <t>バアイ</t>
    </rPh>
    <rPh sb="18" eb="20">
      <t>ナイヨウ</t>
    </rPh>
    <rPh sb="24" eb="25">
      <t>ナイ</t>
    </rPh>
    <rPh sb="26" eb="29">
      <t>グタイテキ</t>
    </rPh>
    <rPh sb="30" eb="32">
      <t>キサイ</t>
    </rPh>
    <phoneticPr fontId="7"/>
  </si>
  <si>
    <t>・</t>
  </si>
  <si>
    <t>該当するところにチェックまたは、記載してください。</t>
    <phoneticPr fontId="7"/>
  </si>
  <si>
    <t>No.14</t>
    <phoneticPr fontId="7"/>
  </si>
  <si>
    <t>食事摂取量の把握</t>
    <rPh sb="0" eb="2">
      <t>ショクジ</t>
    </rPh>
    <rPh sb="2" eb="4">
      <t>セッシュ</t>
    </rPh>
    <rPh sb="4" eb="5">
      <t>リョウ</t>
    </rPh>
    <rPh sb="6" eb="8">
      <t>ハアク</t>
    </rPh>
    <phoneticPr fontId="7"/>
  </si>
  <si>
    <t>No.15</t>
    <phoneticPr fontId="7"/>
  </si>
  <si>
    <t>No.16</t>
    <phoneticPr fontId="7"/>
  </si>
  <si>
    <t>　設定根拠について該当する項目をチェックしてください。</t>
    <rPh sb="1" eb="3">
      <t>セッテイ</t>
    </rPh>
    <rPh sb="3" eb="5">
      <t>コンキョ</t>
    </rPh>
    <rPh sb="9" eb="11">
      <t>ガイトウ</t>
    </rPh>
    <rPh sb="13" eb="15">
      <t>コウモク</t>
    </rPh>
    <phoneticPr fontId="7"/>
  </si>
  <si>
    <t>　その他にチェックをした場合は、その内容を（　）内に具体的に記載してください。</t>
    <phoneticPr fontId="7"/>
  </si>
  <si>
    <t>No.17</t>
    <phoneticPr fontId="7"/>
  </si>
  <si>
    <t>給与栄養目標量の設定方法について該当する項目をチェックしてください。</t>
    <phoneticPr fontId="7"/>
  </si>
  <si>
    <t>その他にチェックをした場合は、その内容を（　）内に具体的に記載してください。</t>
    <phoneticPr fontId="7"/>
  </si>
  <si>
    <t>No.18</t>
    <phoneticPr fontId="7"/>
  </si>
  <si>
    <t>　該当するところに記載または、チェックをしてください。</t>
    <rPh sb="1" eb="3">
      <t>ガイトウ</t>
    </rPh>
    <rPh sb="9" eb="11">
      <t>キサイ</t>
    </rPh>
    <phoneticPr fontId="7"/>
  </si>
  <si>
    <t>献立表の掲示等</t>
    <rPh sb="0" eb="2">
      <t>コンダテ</t>
    </rPh>
    <rPh sb="2" eb="3">
      <t>ヒョウ</t>
    </rPh>
    <rPh sb="4" eb="6">
      <t>ケイジ</t>
    </rPh>
    <rPh sb="6" eb="7">
      <t>トウ</t>
    </rPh>
    <phoneticPr fontId="7"/>
  </si>
  <si>
    <t>　献立表を掲示しているか否かを回答してください。（複数回答可）</t>
    <rPh sb="1" eb="3">
      <t>コンダテ</t>
    </rPh>
    <rPh sb="3" eb="4">
      <t>ヒョウ</t>
    </rPh>
    <rPh sb="5" eb="7">
      <t>ケイジ</t>
    </rPh>
    <rPh sb="12" eb="13">
      <t>イナ</t>
    </rPh>
    <rPh sb="15" eb="17">
      <t>カイトウ</t>
    </rPh>
    <phoneticPr fontId="7"/>
  </si>
  <si>
    <t>No.21</t>
    <phoneticPr fontId="7"/>
  </si>
  <si>
    <t>栄養情報の提供</t>
    <rPh sb="0" eb="2">
      <t>エイヨウ</t>
    </rPh>
    <rPh sb="2" eb="4">
      <t>ジョウホウ</t>
    </rPh>
    <rPh sb="5" eb="7">
      <t>テイキョウ</t>
    </rPh>
    <phoneticPr fontId="7"/>
  </si>
  <si>
    <t>No.22</t>
    <phoneticPr fontId="7"/>
  </si>
  <si>
    <t>No.23</t>
    <phoneticPr fontId="7"/>
  </si>
  <si>
    <t>食事の開始時刻</t>
    <rPh sb="0" eb="2">
      <t>ショクジ</t>
    </rPh>
    <rPh sb="3" eb="5">
      <t>カイシ</t>
    </rPh>
    <rPh sb="5" eb="7">
      <t>ジコク</t>
    </rPh>
    <phoneticPr fontId="7"/>
  </si>
  <si>
    <t>　食事の開始時刻を記載してください。</t>
    <rPh sb="1" eb="3">
      <t>ショクジ</t>
    </rPh>
    <rPh sb="4" eb="6">
      <t>カイシ</t>
    </rPh>
    <phoneticPr fontId="7"/>
  </si>
  <si>
    <t>配送先</t>
    <rPh sb="0" eb="2">
      <t>ハイソウ</t>
    </rPh>
    <rPh sb="2" eb="3">
      <t>サキ</t>
    </rPh>
    <phoneticPr fontId="7"/>
  </si>
  <si>
    <t>　配送先がある場合に記載してください。</t>
    <rPh sb="1" eb="4">
      <t>ハイソウサキ</t>
    </rPh>
    <rPh sb="7" eb="9">
      <t>バアイ</t>
    </rPh>
    <rPh sb="10" eb="12">
      <t>キサイ</t>
    </rPh>
    <phoneticPr fontId="7"/>
  </si>
  <si>
    <t>　記入に当たり、わからないことがありましたら、お問い合わせ願います。</t>
    <rPh sb="1" eb="3">
      <t>キニュウ</t>
    </rPh>
    <rPh sb="4" eb="5">
      <t>ア</t>
    </rPh>
    <rPh sb="24" eb="25">
      <t>ト</t>
    </rPh>
    <rPh sb="26" eb="27">
      <t>ア</t>
    </rPh>
    <rPh sb="29" eb="30">
      <t>ネガ</t>
    </rPh>
    <phoneticPr fontId="7"/>
  </si>
  <si>
    <t>No.2</t>
    <phoneticPr fontId="3"/>
  </si>
  <si>
    <t>No.3</t>
    <phoneticPr fontId="3"/>
  </si>
  <si>
    <t>No.4</t>
    <phoneticPr fontId="3"/>
  </si>
  <si>
    <t>　その他にチェックした場合は、（　）内に身体状況、栄養状態、生活習慣など例示以外に行っていることを記載してください。</t>
    <rPh sb="3" eb="4">
      <t>タ</t>
    </rPh>
    <rPh sb="11" eb="13">
      <t>バアイ</t>
    </rPh>
    <rPh sb="18" eb="19">
      <t>ナイ</t>
    </rPh>
    <rPh sb="20" eb="22">
      <t>シンタイ</t>
    </rPh>
    <rPh sb="22" eb="24">
      <t>ジョウキョウ</t>
    </rPh>
    <rPh sb="25" eb="27">
      <t>エイヨウ</t>
    </rPh>
    <rPh sb="27" eb="29">
      <t>ジョウタイ</t>
    </rPh>
    <rPh sb="30" eb="32">
      <t>セイカツ</t>
    </rPh>
    <rPh sb="32" eb="34">
      <t>シュウカン</t>
    </rPh>
    <rPh sb="36" eb="38">
      <t>レイジ</t>
    </rPh>
    <rPh sb="38" eb="40">
      <t>イガイ</t>
    </rPh>
    <rPh sb="41" eb="42">
      <t>オコナ</t>
    </rPh>
    <rPh sb="49" eb="51">
      <t>キサイ</t>
    </rPh>
    <phoneticPr fontId="7"/>
  </si>
  <si>
    <t>No.5</t>
    <phoneticPr fontId="3"/>
  </si>
  <si>
    <t>給与栄養量の目標の設定根拠</t>
    <rPh sb="0" eb="2">
      <t>キュウヨ</t>
    </rPh>
    <rPh sb="2" eb="5">
      <t>エイヨウリョウ</t>
    </rPh>
    <rPh sb="6" eb="8">
      <t>モクヒョウ</t>
    </rPh>
    <rPh sb="9" eb="11">
      <t>セッテイ</t>
    </rPh>
    <rPh sb="11" eb="13">
      <t>コンキョ</t>
    </rPh>
    <phoneticPr fontId="7"/>
  </si>
  <si>
    <t>管理栄養士・栄養士</t>
    <rPh sb="0" eb="2">
      <t>カンリ</t>
    </rPh>
    <rPh sb="2" eb="4">
      <t>エイヨウ</t>
    </rPh>
    <rPh sb="4" eb="5">
      <t>シ</t>
    </rPh>
    <rPh sb="6" eb="9">
      <t>エイヨウシ</t>
    </rPh>
    <phoneticPr fontId="7"/>
  </si>
  <si>
    <t>報告書記載者職名及び氏名</t>
    <rPh sb="6" eb="8">
      <t>ショクメイ</t>
    </rPh>
    <rPh sb="8" eb="9">
      <t>オヨ</t>
    </rPh>
    <rPh sb="10" eb="12">
      <t>シメイ</t>
    </rPh>
    <phoneticPr fontId="7"/>
  </si>
  <si>
    <t>スタッフ数</t>
    <rPh sb="4" eb="5">
      <t>スウ</t>
    </rPh>
    <phoneticPr fontId="7"/>
  </si>
  <si>
    <t>No.6</t>
    <phoneticPr fontId="7"/>
  </si>
  <si>
    <t>No.7</t>
    <phoneticPr fontId="7"/>
  </si>
  <si>
    <t>給与栄養の目標の設定方法</t>
    <phoneticPr fontId="7"/>
  </si>
  <si>
    <t>No.8</t>
    <phoneticPr fontId="7"/>
  </si>
  <si>
    <t>No.9</t>
    <phoneticPr fontId="7"/>
  </si>
  <si>
    <t>給与栄養目標量と給与栄養量</t>
    <rPh sb="0" eb="2">
      <t>キュウヨ</t>
    </rPh>
    <rPh sb="2" eb="4">
      <t>エイヨウ</t>
    </rPh>
    <rPh sb="4" eb="6">
      <t>モクヒョウ</t>
    </rPh>
    <rPh sb="6" eb="7">
      <t>リョウ</t>
    </rPh>
    <rPh sb="8" eb="10">
      <t>キュウヨ</t>
    </rPh>
    <rPh sb="10" eb="13">
      <t>エイヨウリョウ</t>
    </rPh>
    <phoneticPr fontId="7"/>
  </si>
  <si>
    <t>　給与栄養量については1人分（１か月平均）の値を記載してください。</t>
    <rPh sb="1" eb="3">
      <t>キュウヨ</t>
    </rPh>
    <rPh sb="3" eb="5">
      <t>エイヨウ</t>
    </rPh>
    <rPh sb="5" eb="6">
      <t>リョウ</t>
    </rPh>
    <rPh sb="12" eb="13">
      <t>ニン</t>
    </rPh>
    <rPh sb="13" eb="14">
      <t>フン</t>
    </rPh>
    <rPh sb="18" eb="20">
      <t>ヘイキン</t>
    </rPh>
    <rPh sb="22" eb="23">
      <t>アタイ</t>
    </rPh>
    <rPh sb="24" eb="26">
      <t>キサイ</t>
    </rPh>
    <phoneticPr fontId="7"/>
  </si>
  <si>
    <t>No.10</t>
    <phoneticPr fontId="7"/>
  </si>
  <si>
    <t>No.11</t>
    <phoneticPr fontId="7"/>
  </si>
  <si>
    <t>食事の基準（給与栄養目標量）の評価</t>
    <rPh sb="0" eb="2">
      <t>ショクジ</t>
    </rPh>
    <rPh sb="3" eb="5">
      <t>キジュン</t>
    </rPh>
    <rPh sb="10" eb="12">
      <t>モクヒョウ</t>
    </rPh>
    <phoneticPr fontId="7"/>
  </si>
  <si>
    <t>　評価をしている場合は、評価頻度を記載してください。</t>
    <phoneticPr fontId="7"/>
  </si>
  <si>
    <t>No.12</t>
    <phoneticPr fontId="7"/>
  </si>
  <si>
    <t>No.13</t>
    <phoneticPr fontId="3"/>
  </si>
  <si>
    <t>業務委託の状況</t>
    <rPh sb="0" eb="2">
      <t>ギョウム</t>
    </rPh>
    <rPh sb="2" eb="4">
      <t>イタク</t>
    </rPh>
    <rPh sb="5" eb="7">
      <t>ジョウキョウ</t>
    </rPh>
    <phoneticPr fontId="7"/>
  </si>
  <si>
    <t>災害時等の対応体制</t>
    <rPh sb="2" eb="3">
      <t>ジ</t>
    </rPh>
    <phoneticPr fontId="3"/>
  </si>
  <si>
    <t>設備等の整備状況</t>
    <rPh sb="0" eb="2">
      <t>セツビ</t>
    </rPh>
    <rPh sb="2" eb="3">
      <t>トウ</t>
    </rPh>
    <rPh sb="4" eb="6">
      <t>セイビ</t>
    </rPh>
    <rPh sb="6" eb="8">
      <t>ジョウキョウ</t>
    </rPh>
    <phoneticPr fontId="7"/>
  </si>
  <si>
    <t>　各項目の該当の有無についてチェックまたは、記載してください。</t>
    <rPh sb="1" eb="4">
      <t>カクコウモク</t>
    </rPh>
    <rPh sb="5" eb="7">
      <t>ガイトウ</t>
    </rPh>
    <rPh sb="8" eb="10">
      <t>ウム</t>
    </rPh>
    <rPh sb="22" eb="24">
      <t>キサイ</t>
    </rPh>
    <phoneticPr fontId="7"/>
  </si>
  <si>
    <t>給食会議実施状況</t>
    <rPh sb="0" eb="2">
      <t>キュウショク</t>
    </rPh>
    <rPh sb="2" eb="4">
      <t>カイギ</t>
    </rPh>
    <rPh sb="4" eb="6">
      <t>ジッシ</t>
    </rPh>
    <rPh sb="6" eb="8">
      <t>ジョウキョウ</t>
    </rPh>
    <phoneticPr fontId="7"/>
  </si>
  <si>
    <t>No.19</t>
    <phoneticPr fontId="3"/>
  </si>
  <si>
    <t>　実施の有無について、該当するところにチェックし、有の場合は、実施頻度と会議録について該当するものにチェックしてください。</t>
    <rPh sb="1" eb="3">
      <t>ジッシ</t>
    </rPh>
    <rPh sb="4" eb="6">
      <t>ウム</t>
    </rPh>
    <rPh sb="11" eb="13">
      <t>ガイトウ</t>
    </rPh>
    <rPh sb="25" eb="26">
      <t>アリ</t>
    </rPh>
    <rPh sb="27" eb="29">
      <t>バアイ</t>
    </rPh>
    <rPh sb="31" eb="33">
      <t>ジッシ</t>
    </rPh>
    <rPh sb="33" eb="35">
      <t>ヒンド</t>
    </rPh>
    <rPh sb="36" eb="39">
      <t>カイギロク</t>
    </rPh>
    <rPh sb="43" eb="45">
      <t>ガイトウ</t>
    </rPh>
    <phoneticPr fontId="7"/>
  </si>
  <si>
    <t>会議構成メンバー</t>
    <rPh sb="0" eb="2">
      <t>カイギ</t>
    </rPh>
    <rPh sb="2" eb="4">
      <t>コウセイ</t>
    </rPh>
    <phoneticPr fontId="7"/>
  </si>
  <si>
    <t>No.20</t>
    <phoneticPr fontId="3"/>
  </si>
  <si>
    <t>　「各管理者」：施設長、院長、学校長、園長を含みます。
　「主治医等」には、学校医、嘱託医を含みます。
　「介護・看護担当者」には、養護教諭、保健主事を含みます。</t>
    <rPh sb="2" eb="3">
      <t>カク</t>
    </rPh>
    <rPh sb="3" eb="6">
      <t>カンリシャ</t>
    </rPh>
    <rPh sb="8" eb="11">
      <t>シセツチョウ</t>
    </rPh>
    <rPh sb="12" eb="14">
      <t>インチョウ</t>
    </rPh>
    <rPh sb="15" eb="18">
      <t>ガッコウチョウ</t>
    </rPh>
    <rPh sb="19" eb="21">
      <t>エンチョウ</t>
    </rPh>
    <rPh sb="22" eb="23">
      <t>フク</t>
    </rPh>
    <phoneticPr fontId="7"/>
  </si>
  <si>
    <t>問合先</t>
    <rPh sb="0" eb="1">
      <t>ト</t>
    </rPh>
    <rPh sb="1" eb="2">
      <t>ア</t>
    </rPh>
    <rPh sb="2" eb="3">
      <t>サキ</t>
    </rPh>
    <phoneticPr fontId="3"/>
  </si>
  <si>
    <t>TEL</t>
    <phoneticPr fontId="3"/>
  </si>
  <si>
    <t>－</t>
    <phoneticPr fontId="3"/>
  </si>
  <si>
    <t>施設名ほか</t>
    <rPh sb="0" eb="3">
      <t>シセツメイ</t>
    </rPh>
    <phoneticPr fontId="3"/>
  </si>
  <si>
    <t>・</t>
    <phoneticPr fontId="3"/>
  </si>
  <si>
    <r>
      <t>施設名等の基本情報を記載してください。
　</t>
    </r>
    <r>
      <rPr>
        <sz val="9"/>
        <rFont val="ＭＳ ゴシック"/>
        <family val="3"/>
        <charset val="128"/>
      </rPr>
      <t>施設区分は、老人福祉施設、社会福祉施設、矯正施設、自衛隊、その他（一般給食センター、有料老人ホーム）のいずれかを記載してください。</t>
    </r>
    <rPh sb="0" eb="3">
      <t>シセツメイ</t>
    </rPh>
    <rPh sb="3" eb="4">
      <t>トウ</t>
    </rPh>
    <rPh sb="5" eb="7">
      <t>キホン</t>
    </rPh>
    <rPh sb="7" eb="9">
      <t>ジョウホウ</t>
    </rPh>
    <rPh sb="10" eb="12">
      <t>キサイ</t>
    </rPh>
    <rPh sb="21" eb="23">
      <t>シセツ</t>
    </rPh>
    <rPh sb="23" eb="25">
      <t>クブン</t>
    </rPh>
    <rPh sb="27" eb="29">
      <t>ロウジン</t>
    </rPh>
    <rPh sb="29" eb="31">
      <t>フクシ</t>
    </rPh>
    <rPh sb="31" eb="33">
      <t>シセツ</t>
    </rPh>
    <rPh sb="34" eb="36">
      <t>シャカイ</t>
    </rPh>
    <rPh sb="36" eb="38">
      <t>フクシ</t>
    </rPh>
    <rPh sb="38" eb="40">
      <t>シセツ</t>
    </rPh>
    <rPh sb="41" eb="43">
      <t>キョウセイ</t>
    </rPh>
    <rPh sb="43" eb="45">
      <t>シセツ</t>
    </rPh>
    <rPh sb="46" eb="49">
      <t>ジエイタイ</t>
    </rPh>
    <rPh sb="52" eb="53">
      <t>タ</t>
    </rPh>
    <rPh sb="54" eb="56">
      <t>イッパン</t>
    </rPh>
    <rPh sb="56" eb="58">
      <t>キュウショク</t>
    </rPh>
    <rPh sb="63" eb="65">
      <t>ユウリョウ</t>
    </rPh>
    <rPh sb="65" eb="67">
      <t>ロウジン</t>
    </rPh>
    <rPh sb="77" eb="79">
      <t>キサイ</t>
    </rPh>
    <phoneticPr fontId="3"/>
  </si>
  <si>
    <t>入力状況エラーチェック</t>
    <rPh sb="0" eb="2">
      <t>ニュウリョク</t>
    </rPh>
    <rPh sb="2" eb="4">
      <t>ジョウキョウ</t>
    </rPh>
    <phoneticPr fontId="1"/>
  </si>
  <si>
    <t>保健所名</t>
    <rPh sb="0" eb="3">
      <t>ホケンジョ</t>
    </rPh>
    <rPh sb="3" eb="4">
      <t>メイ</t>
    </rPh>
    <phoneticPr fontId="7"/>
  </si>
  <si>
    <t>年度</t>
    <rPh sb="0" eb="2">
      <t>ネンド</t>
    </rPh>
    <phoneticPr fontId="7"/>
  </si>
  <si>
    <t>特定・多数の別</t>
    <rPh sb="0" eb="2">
      <t>トクテイ</t>
    </rPh>
    <rPh sb="3" eb="5">
      <t>タスウ</t>
    </rPh>
    <rPh sb="6" eb="7">
      <t>ベツ</t>
    </rPh>
    <phoneticPr fontId="7"/>
  </si>
  <si>
    <t>施設区分番号</t>
    <rPh sb="0" eb="2">
      <t>シセツ</t>
    </rPh>
    <rPh sb="2" eb="4">
      <t>クブン</t>
    </rPh>
    <rPh sb="4" eb="6">
      <t>バンゴウ</t>
    </rPh>
    <phoneticPr fontId="7"/>
  </si>
  <si>
    <t>施設区分</t>
    <rPh sb="0" eb="2">
      <t>シセツ</t>
    </rPh>
    <rPh sb="2" eb="4">
      <t>クブン</t>
    </rPh>
    <phoneticPr fontId="7"/>
  </si>
  <si>
    <t>施設名</t>
    <rPh sb="0" eb="3">
      <t>シセツメイ</t>
    </rPh>
    <phoneticPr fontId="7"/>
  </si>
  <si>
    <t>施設Mail</t>
    <rPh sb="0" eb="2">
      <t>シセツ</t>
    </rPh>
    <phoneticPr fontId="7"/>
  </si>
  <si>
    <t>記載者</t>
    <rPh sb="0" eb="3">
      <t>キサイシャ</t>
    </rPh>
    <phoneticPr fontId="7"/>
  </si>
  <si>
    <t>職名</t>
    <rPh sb="0" eb="2">
      <t>ショクメイ</t>
    </rPh>
    <phoneticPr fontId="7"/>
  </si>
  <si>
    <t>氏名</t>
    <rPh sb="0" eb="2">
      <t>シメイ</t>
    </rPh>
    <phoneticPr fontId="7"/>
  </si>
  <si>
    <t>施設職員　人数</t>
    <rPh sb="0" eb="2">
      <t>シセツ</t>
    </rPh>
    <rPh sb="2" eb="4">
      <t>ショクイン</t>
    </rPh>
    <rPh sb="5" eb="7">
      <t>ニンズウ</t>
    </rPh>
    <phoneticPr fontId="7"/>
  </si>
  <si>
    <t>その他職員</t>
    <rPh sb="2" eb="3">
      <t>タ</t>
    </rPh>
    <rPh sb="3" eb="5">
      <t>ショクイン</t>
    </rPh>
    <phoneticPr fontId="7"/>
  </si>
  <si>
    <t>常勤</t>
    <rPh sb="0" eb="2">
      <t>ジョウキン</t>
    </rPh>
    <phoneticPr fontId="7"/>
  </si>
  <si>
    <t>常勤以外</t>
    <rPh sb="0" eb="2">
      <t>ジョウキン</t>
    </rPh>
    <rPh sb="2" eb="4">
      <t>イガイ</t>
    </rPh>
    <phoneticPr fontId="7"/>
  </si>
  <si>
    <t>管理</t>
    <rPh sb="0" eb="2">
      <t>カンリ</t>
    </rPh>
    <phoneticPr fontId="7"/>
  </si>
  <si>
    <t>栄養</t>
    <rPh sb="0" eb="2">
      <t>エイヨウ</t>
    </rPh>
    <phoneticPr fontId="7"/>
  </si>
  <si>
    <t>調理師</t>
    <rPh sb="0" eb="3">
      <t>チョウリシ</t>
    </rPh>
    <phoneticPr fontId="7"/>
  </si>
  <si>
    <t>調理員</t>
    <rPh sb="0" eb="3">
      <t>チョウリイン</t>
    </rPh>
    <phoneticPr fontId="7"/>
  </si>
  <si>
    <t>その他</t>
    <rPh sb="2" eb="3">
      <t>タ</t>
    </rPh>
    <phoneticPr fontId="7"/>
  </si>
  <si>
    <t>（人数）</t>
    <rPh sb="1" eb="3">
      <t>ニンズウ</t>
    </rPh>
    <phoneticPr fontId="7"/>
  </si>
  <si>
    <t>施設職員：常勤：管理</t>
    <rPh sb="0" eb="2">
      <t>シセツ</t>
    </rPh>
    <rPh sb="2" eb="4">
      <t>ショクイン</t>
    </rPh>
    <rPh sb="5" eb="7">
      <t>ジョウキン</t>
    </rPh>
    <rPh sb="8" eb="10">
      <t>カンリ</t>
    </rPh>
    <phoneticPr fontId="7"/>
  </si>
  <si>
    <t>施設職員：常勤：栄養</t>
    <rPh sb="0" eb="2">
      <t>シセツ</t>
    </rPh>
    <rPh sb="2" eb="4">
      <t>ショクイン</t>
    </rPh>
    <rPh sb="5" eb="7">
      <t>ジョウキン</t>
    </rPh>
    <rPh sb="8" eb="10">
      <t>エイヨウ</t>
    </rPh>
    <phoneticPr fontId="7"/>
  </si>
  <si>
    <t>施設職員：常勤：調理師</t>
    <rPh sb="0" eb="2">
      <t>シセツ</t>
    </rPh>
    <rPh sb="2" eb="4">
      <t>ショクイン</t>
    </rPh>
    <rPh sb="5" eb="7">
      <t>ジョウキン</t>
    </rPh>
    <rPh sb="8" eb="11">
      <t>チョウリシ</t>
    </rPh>
    <phoneticPr fontId="7"/>
  </si>
  <si>
    <t>施設職員：常勤：調理員</t>
    <rPh sb="0" eb="2">
      <t>シセツ</t>
    </rPh>
    <rPh sb="2" eb="4">
      <t>ショクイン</t>
    </rPh>
    <rPh sb="5" eb="7">
      <t>ジョウキン</t>
    </rPh>
    <rPh sb="8" eb="11">
      <t>チョウリイン</t>
    </rPh>
    <phoneticPr fontId="7"/>
  </si>
  <si>
    <t>施設職員：常勤：その他</t>
    <rPh sb="0" eb="2">
      <t>シセツ</t>
    </rPh>
    <rPh sb="2" eb="4">
      <t>ショクイン</t>
    </rPh>
    <rPh sb="5" eb="7">
      <t>ジョウキン</t>
    </rPh>
    <rPh sb="10" eb="11">
      <t>タ</t>
    </rPh>
    <phoneticPr fontId="7"/>
  </si>
  <si>
    <t>施設職員：以外：管理</t>
    <rPh sb="0" eb="2">
      <t>シセツ</t>
    </rPh>
    <rPh sb="2" eb="4">
      <t>ショクイン</t>
    </rPh>
    <rPh sb="5" eb="7">
      <t>イガイ</t>
    </rPh>
    <rPh sb="8" eb="10">
      <t>カンリ</t>
    </rPh>
    <phoneticPr fontId="7"/>
  </si>
  <si>
    <t>施設職員：以外：栄養</t>
    <rPh sb="0" eb="2">
      <t>シセツ</t>
    </rPh>
    <rPh sb="2" eb="4">
      <t>ショクイン</t>
    </rPh>
    <rPh sb="5" eb="7">
      <t>イガイ</t>
    </rPh>
    <rPh sb="8" eb="10">
      <t>エイヨウ</t>
    </rPh>
    <phoneticPr fontId="7"/>
  </si>
  <si>
    <t>施設職員：以外：調理師</t>
    <rPh sb="0" eb="2">
      <t>シセツ</t>
    </rPh>
    <rPh sb="2" eb="4">
      <t>ショクイン</t>
    </rPh>
    <rPh sb="5" eb="7">
      <t>イガイ</t>
    </rPh>
    <rPh sb="8" eb="11">
      <t>チョウリシ</t>
    </rPh>
    <phoneticPr fontId="7"/>
  </si>
  <si>
    <t>施設職員：以外：調理員</t>
    <rPh sb="0" eb="2">
      <t>シセツ</t>
    </rPh>
    <rPh sb="2" eb="4">
      <t>ショクイン</t>
    </rPh>
    <rPh sb="5" eb="7">
      <t>イガイ</t>
    </rPh>
    <rPh sb="8" eb="11">
      <t>チョウリイン</t>
    </rPh>
    <phoneticPr fontId="7"/>
  </si>
  <si>
    <t>施設職員：以外：その他</t>
    <rPh sb="0" eb="2">
      <t>シセツ</t>
    </rPh>
    <rPh sb="2" eb="4">
      <t>ショクイン</t>
    </rPh>
    <rPh sb="5" eb="7">
      <t>イガイ</t>
    </rPh>
    <rPh sb="10" eb="11">
      <t>タ</t>
    </rPh>
    <phoneticPr fontId="7"/>
  </si>
  <si>
    <t>他職員：常勤：管理</t>
    <rPh sb="0" eb="1">
      <t>タ</t>
    </rPh>
    <rPh sb="1" eb="3">
      <t>ショクイン</t>
    </rPh>
    <rPh sb="4" eb="6">
      <t>ジョウキン</t>
    </rPh>
    <rPh sb="7" eb="9">
      <t>カンリ</t>
    </rPh>
    <phoneticPr fontId="7"/>
  </si>
  <si>
    <t>他職員：常勤：栄養</t>
    <rPh sb="0" eb="1">
      <t>タ</t>
    </rPh>
    <rPh sb="1" eb="3">
      <t>ショクイン</t>
    </rPh>
    <rPh sb="4" eb="6">
      <t>ジョウキン</t>
    </rPh>
    <rPh sb="7" eb="9">
      <t>エイヨウ</t>
    </rPh>
    <phoneticPr fontId="7"/>
  </si>
  <si>
    <t>他職員：常勤：調理師</t>
    <rPh sb="0" eb="1">
      <t>タ</t>
    </rPh>
    <rPh sb="1" eb="3">
      <t>ショクイン</t>
    </rPh>
    <rPh sb="4" eb="6">
      <t>ジョウキン</t>
    </rPh>
    <rPh sb="7" eb="10">
      <t>チョウリシ</t>
    </rPh>
    <phoneticPr fontId="7"/>
  </si>
  <si>
    <t>他職員：常勤：調理員</t>
    <rPh sb="0" eb="1">
      <t>タ</t>
    </rPh>
    <rPh sb="1" eb="3">
      <t>ショクイン</t>
    </rPh>
    <rPh sb="4" eb="6">
      <t>ジョウキン</t>
    </rPh>
    <rPh sb="7" eb="10">
      <t>チョウリイン</t>
    </rPh>
    <phoneticPr fontId="7"/>
  </si>
  <si>
    <t>他職員：常勤：その他</t>
    <rPh sb="0" eb="1">
      <t>タ</t>
    </rPh>
    <rPh sb="1" eb="3">
      <t>ショクイン</t>
    </rPh>
    <rPh sb="4" eb="6">
      <t>ジョウキン</t>
    </rPh>
    <rPh sb="9" eb="10">
      <t>タ</t>
    </rPh>
    <phoneticPr fontId="7"/>
  </si>
  <si>
    <t>他職員：以外：管理</t>
    <rPh sb="0" eb="1">
      <t>タ</t>
    </rPh>
    <rPh sb="1" eb="3">
      <t>ショクイン</t>
    </rPh>
    <rPh sb="4" eb="6">
      <t>イガイ</t>
    </rPh>
    <rPh sb="7" eb="9">
      <t>カンリ</t>
    </rPh>
    <phoneticPr fontId="7"/>
  </si>
  <si>
    <t>他職員：以外：栄養</t>
    <rPh sb="0" eb="1">
      <t>タ</t>
    </rPh>
    <rPh sb="1" eb="3">
      <t>ショクイン</t>
    </rPh>
    <rPh sb="4" eb="6">
      <t>イガイ</t>
    </rPh>
    <rPh sb="7" eb="9">
      <t>エイヨウ</t>
    </rPh>
    <phoneticPr fontId="7"/>
  </si>
  <si>
    <t>他職員：以外：調理師</t>
    <rPh sb="0" eb="1">
      <t>タ</t>
    </rPh>
    <rPh sb="1" eb="3">
      <t>ショクイン</t>
    </rPh>
    <rPh sb="4" eb="6">
      <t>イガイ</t>
    </rPh>
    <rPh sb="7" eb="10">
      <t>チョウリシ</t>
    </rPh>
    <phoneticPr fontId="7"/>
  </si>
  <si>
    <t>他職員：以外：調理員</t>
    <rPh sb="0" eb="1">
      <t>タ</t>
    </rPh>
    <rPh sb="1" eb="3">
      <t>ショクイン</t>
    </rPh>
    <rPh sb="4" eb="6">
      <t>イガイ</t>
    </rPh>
    <rPh sb="7" eb="10">
      <t>チョウリイン</t>
    </rPh>
    <phoneticPr fontId="7"/>
  </si>
  <si>
    <t>他職員：以外：その他</t>
    <rPh sb="0" eb="1">
      <t>タ</t>
    </rPh>
    <rPh sb="1" eb="3">
      <t>ショクイン</t>
    </rPh>
    <rPh sb="4" eb="6">
      <t>イガイ</t>
    </rPh>
    <rPh sb="9" eb="10">
      <t>タ</t>
    </rPh>
    <phoneticPr fontId="7"/>
  </si>
  <si>
    <t>特定・多数</t>
    <rPh sb="0" eb="2">
      <t>トクテイ</t>
    </rPh>
    <rPh sb="3" eb="5">
      <t>タスウ</t>
    </rPh>
    <phoneticPr fontId="7"/>
  </si>
  <si>
    <t>食事基準設定把握項目</t>
    <rPh sb="0" eb="2">
      <t>ショクジ</t>
    </rPh>
    <rPh sb="2" eb="4">
      <t>キジュン</t>
    </rPh>
    <rPh sb="4" eb="6">
      <t>セッテイ</t>
    </rPh>
    <rPh sb="6" eb="8">
      <t>ハアク</t>
    </rPh>
    <rPh sb="8" eb="10">
      <t>コウモク</t>
    </rPh>
    <phoneticPr fontId="7"/>
  </si>
  <si>
    <t>性別</t>
    <rPh sb="0" eb="2">
      <t>セイベツ</t>
    </rPh>
    <phoneticPr fontId="7"/>
  </si>
  <si>
    <t>年齢</t>
    <rPh sb="0" eb="2">
      <t>ネンレイ</t>
    </rPh>
    <phoneticPr fontId="7"/>
  </si>
  <si>
    <t>身体活動</t>
    <rPh sb="0" eb="2">
      <t>シンタイ</t>
    </rPh>
    <rPh sb="2" eb="4">
      <t>カツドウ</t>
    </rPh>
    <phoneticPr fontId="7"/>
  </si>
  <si>
    <t>身長</t>
    <rPh sb="0" eb="2">
      <t>シンチョウ</t>
    </rPh>
    <phoneticPr fontId="7"/>
  </si>
  <si>
    <t>体重</t>
    <rPh sb="0" eb="2">
      <t>タイジュウ</t>
    </rPh>
    <phoneticPr fontId="7"/>
  </si>
  <si>
    <t>体格指数</t>
    <rPh sb="0" eb="2">
      <t>タイカク</t>
    </rPh>
    <rPh sb="2" eb="4">
      <t>シスウ</t>
    </rPh>
    <phoneticPr fontId="7"/>
  </si>
  <si>
    <t>アルブミン</t>
    <phoneticPr fontId="7"/>
  </si>
  <si>
    <t>未把握</t>
    <rPh sb="0" eb="3">
      <t>ミハアク</t>
    </rPh>
    <phoneticPr fontId="7"/>
  </si>
  <si>
    <t>その他記述</t>
    <rPh sb="2" eb="3">
      <t>タ</t>
    </rPh>
    <rPh sb="3" eb="5">
      <t>キジュツ</t>
    </rPh>
    <phoneticPr fontId="7"/>
  </si>
  <si>
    <t>把握：性別</t>
    <rPh sb="0" eb="2">
      <t>ハアク</t>
    </rPh>
    <rPh sb="3" eb="5">
      <t>セイベツ</t>
    </rPh>
    <phoneticPr fontId="7"/>
  </si>
  <si>
    <t>把握：年齢</t>
    <rPh sb="0" eb="2">
      <t>ハアク</t>
    </rPh>
    <rPh sb="3" eb="5">
      <t>ネンレイ</t>
    </rPh>
    <phoneticPr fontId="7"/>
  </si>
  <si>
    <t>把握：身体活動</t>
    <rPh sb="0" eb="2">
      <t>ハアク</t>
    </rPh>
    <rPh sb="3" eb="5">
      <t>シンタイ</t>
    </rPh>
    <rPh sb="5" eb="7">
      <t>カツドウ</t>
    </rPh>
    <phoneticPr fontId="7"/>
  </si>
  <si>
    <t>把握：身長</t>
    <rPh sb="0" eb="2">
      <t>ハアク</t>
    </rPh>
    <rPh sb="3" eb="5">
      <t>シンチョウ</t>
    </rPh>
    <phoneticPr fontId="7"/>
  </si>
  <si>
    <t>把握：体重</t>
    <rPh sb="0" eb="2">
      <t>ハアク</t>
    </rPh>
    <rPh sb="3" eb="5">
      <t>タイジュウ</t>
    </rPh>
    <phoneticPr fontId="7"/>
  </si>
  <si>
    <t>把握：体格</t>
    <rPh sb="0" eb="2">
      <t>ハアク</t>
    </rPh>
    <rPh sb="3" eb="5">
      <t>タイカク</t>
    </rPh>
    <phoneticPr fontId="7"/>
  </si>
  <si>
    <t>把握：Alb</t>
    <rPh sb="0" eb="2">
      <t>ハアク</t>
    </rPh>
    <phoneticPr fontId="7"/>
  </si>
  <si>
    <t>把握：その他</t>
    <rPh sb="0" eb="2">
      <t>ハアク</t>
    </rPh>
    <rPh sb="5" eb="6">
      <t>タ</t>
    </rPh>
    <phoneticPr fontId="7"/>
  </si>
  <si>
    <t>把握：その他記述</t>
    <rPh sb="0" eb="2">
      <t>ハアク</t>
    </rPh>
    <rPh sb="5" eb="6">
      <t>タ</t>
    </rPh>
    <rPh sb="6" eb="8">
      <t>キジュツ</t>
    </rPh>
    <phoneticPr fontId="7"/>
  </si>
  <si>
    <t>病院用　老福等No.4</t>
    <rPh sb="0" eb="2">
      <t>ビョウイン</t>
    </rPh>
    <rPh sb="2" eb="3">
      <t>ヨウ</t>
    </rPh>
    <rPh sb="4" eb="5">
      <t>ロウ</t>
    </rPh>
    <rPh sb="5" eb="7">
      <t>フクトウ</t>
    </rPh>
    <phoneticPr fontId="7"/>
  </si>
  <si>
    <t>体格の把握</t>
    <rPh sb="0" eb="2">
      <t>タイカク</t>
    </rPh>
    <rPh sb="3" eb="5">
      <t>ハアク</t>
    </rPh>
    <phoneticPr fontId="7"/>
  </si>
  <si>
    <t>肥満割合</t>
    <rPh sb="0" eb="2">
      <t>ヒマン</t>
    </rPh>
    <rPh sb="2" eb="4">
      <t>ワリアイ</t>
    </rPh>
    <phoneticPr fontId="7"/>
  </si>
  <si>
    <t>やせ割合</t>
    <rPh sb="2" eb="4">
      <t>ワリアイ</t>
    </rPh>
    <phoneticPr fontId="7"/>
  </si>
  <si>
    <t>男</t>
    <rPh sb="0" eb="1">
      <t>オトコ</t>
    </rPh>
    <phoneticPr fontId="7"/>
  </si>
  <si>
    <t>女</t>
    <rPh sb="0" eb="1">
      <t>オンナ</t>
    </rPh>
    <phoneticPr fontId="7"/>
  </si>
  <si>
    <t>男女計</t>
    <rPh sb="0" eb="2">
      <t>ダンジョ</t>
    </rPh>
    <rPh sb="2" eb="3">
      <t>ケイ</t>
    </rPh>
    <phoneticPr fontId="7"/>
  </si>
  <si>
    <t>今年度</t>
    <rPh sb="0" eb="3">
      <t>コンネンド</t>
    </rPh>
    <phoneticPr fontId="7"/>
  </si>
  <si>
    <t>前年度</t>
    <rPh sb="0" eb="3">
      <t>ゼンネンド</t>
    </rPh>
    <phoneticPr fontId="7"/>
  </si>
  <si>
    <t>前年比</t>
    <rPh sb="0" eb="3">
      <t>ゼンネンヒ</t>
    </rPh>
    <phoneticPr fontId="7"/>
  </si>
  <si>
    <t>前年比5%超</t>
    <rPh sb="0" eb="2">
      <t>ゼンネン</t>
    </rPh>
    <rPh sb="2" eb="3">
      <t>ヒ</t>
    </rPh>
    <rPh sb="5" eb="6">
      <t>チョウ</t>
    </rPh>
    <phoneticPr fontId="7"/>
  </si>
  <si>
    <t>前年度</t>
    <rPh sb="0" eb="1">
      <t>マエ</t>
    </rPh>
    <rPh sb="1" eb="3">
      <t>ネンド</t>
    </rPh>
    <phoneticPr fontId="7"/>
  </si>
  <si>
    <t>肥満：男</t>
    <rPh sb="0" eb="2">
      <t>ヒマン</t>
    </rPh>
    <rPh sb="3" eb="4">
      <t>オトコ</t>
    </rPh>
    <phoneticPr fontId="7"/>
  </si>
  <si>
    <t>肥満：男　前年</t>
    <rPh sb="0" eb="2">
      <t>ヒマン</t>
    </rPh>
    <rPh sb="3" eb="4">
      <t>オトコ</t>
    </rPh>
    <rPh sb="5" eb="7">
      <t>ゼンネン</t>
    </rPh>
    <phoneticPr fontId="7"/>
  </si>
  <si>
    <t>肥満：男　前年比</t>
    <rPh sb="0" eb="2">
      <t>ヒマン</t>
    </rPh>
    <rPh sb="3" eb="4">
      <t>オトコ</t>
    </rPh>
    <rPh sb="5" eb="8">
      <t>ゼンネンヒ</t>
    </rPh>
    <phoneticPr fontId="7"/>
  </si>
  <si>
    <t>肥満：男　5%超</t>
    <rPh sb="0" eb="2">
      <t>ヒマン</t>
    </rPh>
    <rPh sb="3" eb="4">
      <t>オトコ</t>
    </rPh>
    <rPh sb="7" eb="8">
      <t>チョウ</t>
    </rPh>
    <phoneticPr fontId="7"/>
  </si>
  <si>
    <t>肥満：女</t>
    <rPh sb="0" eb="2">
      <t>ヒマン</t>
    </rPh>
    <rPh sb="3" eb="4">
      <t>オンナ</t>
    </rPh>
    <phoneticPr fontId="7"/>
  </si>
  <si>
    <t>肥満：女　前年</t>
    <rPh sb="0" eb="2">
      <t>ヒマン</t>
    </rPh>
    <rPh sb="3" eb="4">
      <t>オンナ</t>
    </rPh>
    <rPh sb="5" eb="7">
      <t>ゼンネン</t>
    </rPh>
    <phoneticPr fontId="7"/>
  </si>
  <si>
    <t>肥満：女　前年比</t>
    <rPh sb="0" eb="2">
      <t>ヒマン</t>
    </rPh>
    <rPh sb="3" eb="4">
      <t>オンナ</t>
    </rPh>
    <rPh sb="5" eb="8">
      <t>ゼンネンヒ</t>
    </rPh>
    <phoneticPr fontId="7"/>
  </si>
  <si>
    <t>肥満：女　5%超</t>
    <rPh sb="0" eb="2">
      <t>ヒマン</t>
    </rPh>
    <rPh sb="3" eb="4">
      <t>オンナ</t>
    </rPh>
    <rPh sb="7" eb="8">
      <t>チョウ</t>
    </rPh>
    <phoneticPr fontId="7"/>
  </si>
  <si>
    <t>やせ：男</t>
    <rPh sb="3" eb="4">
      <t>オトコ</t>
    </rPh>
    <phoneticPr fontId="7"/>
  </si>
  <si>
    <t>やせ：女</t>
    <rPh sb="3" eb="4">
      <t>オンナ</t>
    </rPh>
    <phoneticPr fontId="7"/>
  </si>
  <si>
    <t>学校用　児福用、事業所用No.4</t>
    <rPh sb="0" eb="2">
      <t>ガッコウ</t>
    </rPh>
    <rPh sb="2" eb="3">
      <t>ヨウ</t>
    </rPh>
    <rPh sb="4" eb="5">
      <t>コ</t>
    </rPh>
    <rPh sb="5" eb="7">
      <t>フクヨウ</t>
    </rPh>
    <rPh sb="8" eb="11">
      <t>ジギョウショ</t>
    </rPh>
    <rPh sb="11" eb="12">
      <t>ヨウ</t>
    </rPh>
    <phoneticPr fontId="7"/>
  </si>
  <si>
    <t>有</t>
    <rPh sb="0" eb="1">
      <t>ア</t>
    </rPh>
    <phoneticPr fontId="7"/>
  </si>
  <si>
    <t>無</t>
    <rPh sb="0" eb="1">
      <t>ナ</t>
    </rPh>
    <phoneticPr fontId="7"/>
  </si>
  <si>
    <t>代替食</t>
    <rPh sb="0" eb="2">
      <t>ダイタイ</t>
    </rPh>
    <rPh sb="2" eb="3">
      <t>ショク</t>
    </rPh>
    <phoneticPr fontId="7"/>
  </si>
  <si>
    <t>除去食</t>
    <rPh sb="0" eb="3">
      <t>ジョキョショク</t>
    </rPh>
    <phoneticPr fontId="7"/>
  </si>
  <si>
    <t>ｱﾚﾙｷﾞｰ：代替食</t>
    <rPh sb="7" eb="9">
      <t>ダイタイ</t>
    </rPh>
    <rPh sb="9" eb="10">
      <t>ショク</t>
    </rPh>
    <phoneticPr fontId="7"/>
  </si>
  <si>
    <t>ｱﾚﾙｷﾞｰ：除去食</t>
    <rPh sb="7" eb="10">
      <t>ジョキョショク</t>
    </rPh>
    <phoneticPr fontId="7"/>
  </si>
  <si>
    <t>ｱﾚﾙｷﾞｰ：その他</t>
    <rPh sb="9" eb="10">
      <t>タ</t>
    </rPh>
    <phoneticPr fontId="7"/>
  </si>
  <si>
    <t>ｱﾚﾙｷﾞｰ：その他記述</t>
    <rPh sb="9" eb="10">
      <t>タ</t>
    </rPh>
    <rPh sb="10" eb="12">
      <t>キジュツ</t>
    </rPh>
    <phoneticPr fontId="7"/>
  </si>
  <si>
    <t>ｱﾚﾙｷﾞｰ対応：無</t>
    <rPh sb="6" eb="8">
      <t>タイオウ</t>
    </rPh>
    <rPh sb="9" eb="10">
      <t>ナ</t>
    </rPh>
    <phoneticPr fontId="7"/>
  </si>
  <si>
    <t>食物アレルギーの把握</t>
    <rPh sb="0" eb="2">
      <t>ショクモツ</t>
    </rPh>
    <rPh sb="8" eb="10">
      <t>ハアク</t>
    </rPh>
    <phoneticPr fontId="7"/>
  </si>
  <si>
    <t>ｱﾚﾙｷﾞｰ把握：有</t>
    <rPh sb="6" eb="8">
      <t>ハアク</t>
    </rPh>
    <rPh sb="9" eb="10">
      <t>ア</t>
    </rPh>
    <phoneticPr fontId="7"/>
  </si>
  <si>
    <t>No.5</t>
    <phoneticPr fontId="7"/>
  </si>
  <si>
    <t>施設の食事基準の設定根拠</t>
    <rPh sb="0" eb="2">
      <t>シセツ</t>
    </rPh>
    <rPh sb="3" eb="5">
      <t>ショクジ</t>
    </rPh>
    <rPh sb="5" eb="7">
      <t>キジュン</t>
    </rPh>
    <rPh sb="8" eb="10">
      <t>セッテイ</t>
    </rPh>
    <rPh sb="10" eb="12">
      <t>コンキョ</t>
    </rPh>
    <phoneticPr fontId="7"/>
  </si>
  <si>
    <t>日本人摂取基準</t>
    <rPh sb="0" eb="2">
      <t>ニホン</t>
    </rPh>
    <rPh sb="2" eb="3">
      <t>ジン</t>
    </rPh>
    <rPh sb="3" eb="5">
      <t>セッシュ</t>
    </rPh>
    <rPh sb="5" eb="7">
      <t>キジュン</t>
    </rPh>
    <phoneticPr fontId="7"/>
  </si>
  <si>
    <t>基準なし</t>
    <rPh sb="0" eb="2">
      <t>キジュン</t>
    </rPh>
    <phoneticPr fontId="7"/>
  </si>
  <si>
    <t>年版</t>
    <rPh sb="0" eb="1">
      <t>トシ</t>
    </rPh>
    <rPh sb="1" eb="2">
      <t>バン</t>
    </rPh>
    <phoneticPr fontId="7"/>
  </si>
  <si>
    <t>基準根拠：日本人</t>
    <rPh sb="0" eb="2">
      <t>キジュン</t>
    </rPh>
    <rPh sb="2" eb="4">
      <t>コンキョ</t>
    </rPh>
    <rPh sb="5" eb="7">
      <t>ニホン</t>
    </rPh>
    <rPh sb="7" eb="8">
      <t>ジン</t>
    </rPh>
    <phoneticPr fontId="7"/>
  </si>
  <si>
    <t>日本人：年版</t>
    <rPh sb="0" eb="3">
      <t>ニホンジン</t>
    </rPh>
    <rPh sb="4" eb="6">
      <t>ネンバン</t>
    </rPh>
    <phoneticPr fontId="7"/>
  </si>
  <si>
    <t>基準根拠：その他</t>
    <rPh sb="0" eb="2">
      <t>キジュン</t>
    </rPh>
    <rPh sb="2" eb="4">
      <t>コンキョ</t>
    </rPh>
    <rPh sb="7" eb="8">
      <t>タ</t>
    </rPh>
    <phoneticPr fontId="7"/>
  </si>
  <si>
    <t>基準根拠：その他記述</t>
    <rPh sb="0" eb="2">
      <t>キジュン</t>
    </rPh>
    <rPh sb="2" eb="4">
      <t>コンキョ</t>
    </rPh>
    <rPh sb="7" eb="8">
      <t>タ</t>
    </rPh>
    <rPh sb="8" eb="10">
      <t>キジュツ</t>
    </rPh>
    <phoneticPr fontId="7"/>
  </si>
  <si>
    <t>基準根拠：基準なし</t>
    <rPh sb="0" eb="2">
      <t>キジュン</t>
    </rPh>
    <rPh sb="2" eb="4">
      <t>コンキョ</t>
    </rPh>
    <rPh sb="5" eb="7">
      <t>キジュン</t>
    </rPh>
    <phoneticPr fontId="7"/>
  </si>
  <si>
    <t>施設の食事基準設定方法</t>
    <rPh sb="0" eb="2">
      <t>シセツ</t>
    </rPh>
    <rPh sb="3" eb="5">
      <t>ショクジ</t>
    </rPh>
    <rPh sb="5" eb="7">
      <t>キジュン</t>
    </rPh>
    <rPh sb="7" eb="9">
      <t>セッテイ</t>
    </rPh>
    <rPh sb="9" eb="11">
      <t>ホウホウ</t>
    </rPh>
    <phoneticPr fontId="7"/>
  </si>
  <si>
    <t>栄養部門のみ</t>
    <rPh sb="0" eb="2">
      <t>エイヨウ</t>
    </rPh>
    <rPh sb="2" eb="4">
      <t>ブモン</t>
    </rPh>
    <phoneticPr fontId="7"/>
  </si>
  <si>
    <t>関係職員とで</t>
    <rPh sb="0" eb="2">
      <t>カンケイ</t>
    </rPh>
    <rPh sb="2" eb="4">
      <t>ショクイン</t>
    </rPh>
    <phoneticPr fontId="7"/>
  </si>
  <si>
    <t>一人ひとり</t>
    <rPh sb="0" eb="2">
      <t>ヒトリ</t>
    </rPh>
    <phoneticPr fontId="7"/>
  </si>
  <si>
    <t>性・年齢</t>
    <rPh sb="0" eb="1">
      <t>セイ</t>
    </rPh>
    <rPh sb="2" eb="4">
      <t>ネンレイ</t>
    </rPh>
    <phoneticPr fontId="7"/>
  </si>
  <si>
    <t>基準設定：関係職員と</t>
    <rPh sb="0" eb="2">
      <t>キジュン</t>
    </rPh>
    <rPh sb="2" eb="4">
      <t>セッテイ</t>
    </rPh>
    <rPh sb="5" eb="7">
      <t>カンケイ</t>
    </rPh>
    <rPh sb="7" eb="9">
      <t>ショクイン</t>
    </rPh>
    <phoneticPr fontId="7"/>
  </si>
  <si>
    <t>基準設定：栄養部門のみ</t>
    <rPh sb="0" eb="2">
      <t>キジュン</t>
    </rPh>
    <rPh sb="2" eb="4">
      <t>セッテイ</t>
    </rPh>
    <rPh sb="5" eb="7">
      <t>エイヨウ</t>
    </rPh>
    <rPh sb="7" eb="9">
      <t>ブモン</t>
    </rPh>
    <phoneticPr fontId="7"/>
  </si>
  <si>
    <t>基準設定：一人ひとり</t>
    <rPh sb="0" eb="2">
      <t>キジュン</t>
    </rPh>
    <rPh sb="2" eb="4">
      <t>セッテイ</t>
    </rPh>
    <rPh sb="5" eb="7">
      <t>ヒトリ</t>
    </rPh>
    <phoneticPr fontId="7"/>
  </si>
  <si>
    <t>基準設定：性・年齢</t>
    <rPh sb="0" eb="2">
      <t>キジュン</t>
    </rPh>
    <rPh sb="2" eb="4">
      <t>セッテイ</t>
    </rPh>
    <rPh sb="5" eb="6">
      <t>セイ</t>
    </rPh>
    <rPh sb="7" eb="9">
      <t>ネンレイ</t>
    </rPh>
    <phoneticPr fontId="7"/>
  </si>
  <si>
    <t>基準設定：その他</t>
    <rPh sb="0" eb="2">
      <t>キジュン</t>
    </rPh>
    <rPh sb="2" eb="4">
      <t>セッテイ</t>
    </rPh>
    <rPh sb="7" eb="8">
      <t>タ</t>
    </rPh>
    <phoneticPr fontId="7"/>
  </si>
  <si>
    <t>基準設定：その他記述</t>
    <rPh sb="0" eb="2">
      <t>キジュン</t>
    </rPh>
    <rPh sb="2" eb="4">
      <t>セッテイ</t>
    </rPh>
    <rPh sb="7" eb="8">
      <t>タ</t>
    </rPh>
    <rPh sb="8" eb="10">
      <t>キジュツ</t>
    </rPh>
    <phoneticPr fontId="7"/>
  </si>
  <si>
    <t>すこやか指標</t>
    <rPh sb="4" eb="6">
      <t>シヒョウ</t>
    </rPh>
    <phoneticPr fontId="7"/>
  </si>
  <si>
    <t>給与量</t>
    <rPh sb="0" eb="2">
      <t>キュウヨ</t>
    </rPh>
    <rPh sb="2" eb="3">
      <t>リョウ</t>
    </rPh>
    <phoneticPr fontId="7"/>
  </si>
  <si>
    <t>食塩給与量</t>
    <rPh sb="0" eb="2">
      <t>ショクエン</t>
    </rPh>
    <rPh sb="2" eb="5">
      <t>キュウヨリョウ</t>
    </rPh>
    <phoneticPr fontId="7"/>
  </si>
  <si>
    <t>野菜給与量</t>
    <rPh sb="0" eb="2">
      <t>ヤサイ</t>
    </rPh>
    <rPh sb="2" eb="5">
      <t>キュウヨリョウ</t>
    </rPh>
    <phoneticPr fontId="7"/>
  </si>
  <si>
    <t>果物給与量</t>
    <rPh sb="0" eb="2">
      <t>クダモノ</t>
    </rPh>
    <rPh sb="2" eb="5">
      <t>キュウヨリョウ</t>
    </rPh>
    <phoneticPr fontId="7"/>
  </si>
  <si>
    <t>脂肪エネルギー比（給与比）</t>
    <rPh sb="0" eb="2">
      <t>シボウ</t>
    </rPh>
    <rPh sb="7" eb="8">
      <t>ヒ</t>
    </rPh>
    <rPh sb="9" eb="11">
      <t>キュウヨ</t>
    </rPh>
    <rPh sb="11" eb="12">
      <t>ヒ</t>
    </rPh>
    <phoneticPr fontId="7"/>
  </si>
  <si>
    <t>食塩目標量</t>
    <rPh sb="0" eb="2">
      <t>ショクエン</t>
    </rPh>
    <rPh sb="2" eb="4">
      <t>モクヒョウ</t>
    </rPh>
    <rPh sb="4" eb="5">
      <t>リョウ</t>
    </rPh>
    <phoneticPr fontId="7"/>
  </si>
  <si>
    <t>野菜目標量</t>
    <rPh sb="0" eb="2">
      <t>ヤサイ</t>
    </rPh>
    <rPh sb="2" eb="4">
      <t>モクヒョウ</t>
    </rPh>
    <rPh sb="4" eb="5">
      <t>リョウ</t>
    </rPh>
    <phoneticPr fontId="7"/>
  </si>
  <si>
    <t>果物目標量</t>
    <rPh sb="0" eb="2">
      <t>クダモノ</t>
    </rPh>
    <rPh sb="2" eb="4">
      <t>モクヒョウ</t>
    </rPh>
    <rPh sb="4" eb="5">
      <t>リョウ</t>
    </rPh>
    <phoneticPr fontId="7"/>
  </si>
  <si>
    <t>脂肪エネルギー比（目標比）</t>
    <rPh sb="0" eb="2">
      <t>シボウ</t>
    </rPh>
    <rPh sb="7" eb="8">
      <t>ヒ</t>
    </rPh>
    <rPh sb="9" eb="11">
      <t>モクヒョウ</t>
    </rPh>
    <rPh sb="11" eb="12">
      <t>ヒ</t>
    </rPh>
    <phoneticPr fontId="7"/>
  </si>
  <si>
    <t>目標量</t>
    <rPh sb="0" eb="2">
      <t>モクヒョウ</t>
    </rPh>
    <rPh sb="2" eb="3">
      <t>リョウ</t>
    </rPh>
    <phoneticPr fontId="7"/>
  </si>
  <si>
    <t>食事摂取量の把握</t>
    <rPh sb="0" eb="2">
      <t>ショクジ</t>
    </rPh>
    <rPh sb="2" eb="5">
      <t>セッシュリョウ</t>
    </rPh>
    <rPh sb="6" eb="8">
      <t>ハアク</t>
    </rPh>
    <phoneticPr fontId="7"/>
  </si>
  <si>
    <t>個人別</t>
    <rPh sb="0" eb="3">
      <t>コジンベツ</t>
    </rPh>
    <phoneticPr fontId="7"/>
  </si>
  <si>
    <t>全体的</t>
    <rPh sb="0" eb="3">
      <t>ゼンタイテキ</t>
    </rPh>
    <phoneticPr fontId="7"/>
  </si>
  <si>
    <t>未把握</t>
    <rPh sb="0" eb="1">
      <t>ミ</t>
    </rPh>
    <rPh sb="1" eb="3">
      <t>ハアク</t>
    </rPh>
    <phoneticPr fontId="7"/>
  </si>
  <si>
    <t>全員</t>
    <rPh sb="0" eb="2">
      <t>ゼンイン</t>
    </rPh>
    <phoneticPr fontId="7"/>
  </si>
  <si>
    <t>一部</t>
    <rPh sb="0" eb="2">
      <t>イチブ</t>
    </rPh>
    <phoneticPr fontId="7"/>
  </si>
  <si>
    <t>回数</t>
    <rPh sb="0" eb="2">
      <t>カイスウ</t>
    </rPh>
    <phoneticPr fontId="7"/>
  </si>
  <si>
    <t>方法</t>
    <rPh sb="0" eb="2">
      <t>ホウホウ</t>
    </rPh>
    <phoneticPr fontId="7"/>
  </si>
  <si>
    <t>摂取量の把握：個人</t>
    <rPh sb="0" eb="3">
      <t>セッシュリョウ</t>
    </rPh>
    <rPh sb="4" eb="6">
      <t>ハアク</t>
    </rPh>
    <rPh sb="7" eb="9">
      <t>コジン</t>
    </rPh>
    <phoneticPr fontId="7"/>
  </si>
  <si>
    <t>摂取量：全員</t>
    <rPh sb="0" eb="3">
      <t>セッシュリョウ</t>
    </rPh>
    <rPh sb="4" eb="6">
      <t>ゼンイン</t>
    </rPh>
    <phoneticPr fontId="7"/>
  </si>
  <si>
    <t>摂取量：一部</t>
    <rPh sb="0" eb="3">
      <t>セッシュリョウ</t>
    </rPh>
    <rPh sb="4" eb="6">
      <t>イチブ</t>
    </rPh>
    <phoneticPr fontId="7"/>
  </si>
  <si>
    <t>摂取量の把握：全体</t>
    <rPh sb="0" eb="3">
      <t>セッシュリョウ</t>
    </rPh>
    <rPh sb="4" eb="6">
      <t>ハアク</t>
    </rPh>
    <rPh sb="7" eb="9">
      <t>ゼンタイ</t>
    </rPh>
    <phoneticPr fontId="7"/>
  </si>
  <si>
    <t>摂取量：回数</t>
    <rPh sb="0" eb="3">
      <t>セッシュリョウ</t>
    </rPh>
    <rPh sb="4" eb="6">
      <t>カイスウ</t>
    </rPh>
    <phoneticPr fontId="7"/>
  </si>
  <si>
    <t>摂取量：方法</t>
    <rPh sb="0" eb="3">
      <t>セッシュリョウ</t>
    </rPh>
    <rPh sb="4" eb="6">
      <t>ホウホウ</t>
    </rPh>
    <phoneticPr fontId="7"/>
  </si>
  <si>
    <t>摂取量の把握：その他</t>
    <rPh sb="0" eb="3">
      <t>セッシュリョウ</t>
    </rPh>
    <rPh sb="4" eb="6">
      <t>ハアク</t>
    </rPh>
    <rPh sb="9" eb="10">
      <t>タ</t>
    </rPh>
    <phoneticPr fontId="7"/>
  </si>
  <si>
    <t>摂取量：その他記述</t>
    <rPh sb="0" eb="3">
      <t>セッシュリョウ</t>
    </rPh>
    <rPh sb="6" eb="7">
      <t>タ</t>
    </rPh>
    <rPh sb="7" eb="9">
      <t>キジュツ</t>
    </rPh>
    <phoneticPr fontId="7"/>
  </si>
  <si>
    <t>摂取量の把握：未把握</t>
    <rPh sb="0" eb="3">
      <t>セッシュリョウ</t>
    </rPh>
    <rPh sb="4" eb="6">
      <t>ハアク</t>
    </rPh>
    <rPh sb="7" eb="8">
      <t>ミ</t>
    </rPh>
    <rPh sb="8" eb="10">
      <t>ハアク</t>
    </rPh>
    <phoneticPr fontId="7"/>
  </si>
  <si>
    <t>未評価</t>
    <rPh sb="0" eb="1">
      <t>ミ</t>
    </rPh>
    <rPh sb="1" eb="3">
      <t>ヒョウカ</t>
    </rPh>
    <phoneticPr fontId="7"/>
  </si>
  <si>
    <t>評価：個人</t>
    <rPh sb="0" eb="2">
      <t>ヒョウカ</t>
    </rPh>
    <rPh sb="3" eb="5">
      <t>コジン</t>
    </rPh>
    <phoneticPr fontId="7"/>
  </si>
  <si>
    <t>評価：全員</t>
    <rPh sb="0" eb="2">
      <t>ヒョウカ</t>
    </rPh>
    <rPh sb="3" eb="5">
      <t>ゼンイン</t>
    </rPh>
    <phoneticPr fontId="7"/>
  </si>
  <si>
    <t>評価：一部</t>
    <rPh sb="0" eb="2">
      <t>ヒョウカ</t>
    </rPh>
    <rPh sb="3" eb="5">
      <t>イチブ</t>
    </rPh>
    <phoneticPr fontId="7"/>
  </si>
  <si>
    <t>評価：全体</t>
    <rPh sb="0" eb="2">
      <t>ヒョウカ</t>
    </rPh>
    <rPh sb="3" eb="5">
      <t>ゼンタイ</t>
    </rPh>
    <phoneticPr fontId="7"/>
  </si>
  <si>
    <t>評価：その他</t>
    <rPh sb="0" eb="2">
      <t>ヒョウカ</t>
    </rPh>
    <rPh sb="5" eb="6">
      <t>タ</t>
    </rPh>
    <phoneticPr fontId="7"/>
  </si>
  <si>
    <t>評価：その他記述</t>
    <rPh sb="0" eb="2">
      <t>ヒョウカ</t>
    </rPh>
    <rPh sb="5" eb="6">
      <t>タ</t>
    </rPh>
    <rPh sb="6" eb="8">
      <t>キジュツ</t>
    </rPh>
    <phoneticPr fontId="7"/>
  </si>
  <si>
    <t>食事の基準の評価</t>
    <rPh sb="0" eb="2">
      <t>ショクジ</t>
    </rPh>
    <rPh sb="3" eb="5">
      <t>キジュン</t>
    </rPh>
    <rPh sb="6" eb="8">
      <t>ヒョウカ</t>
    </rPh>
    <phoneticPr fontId="7"/>
  </si>
  <si>
    <t>頻度（年）</t>
    <rPh sb="0" eb="2">
      <t>ヒンド</t>
    </rPh>
    <rPh sb="3" eb="4">
      <t>ネン</t>
    </rPh>
    <phoneticPr fontId="3"/>
  </si>
  <si>
    <t>その他記述</t>
    <rPh sb="2" eb="3">
      <t>タ</t>
    </rPh>
    <rPh sb="3" eb="5">
      <t>キジュツ</t>
    </rPh>
    <phoneticPr fontId="3"/>
  </si>
  <si>
    <t>マネジメント該当人数</t>
    <rPh sb="6" eb="8">
      <t>ガイトウ</t>
    </rPh>
    <rPh sb="8" eb="10">
      <t>ニンズウ</t>
    </rPh>
    <phoneticPr fontId="7"/>
  </si>
  <si>
    <t>低リスク人数</t>
    <rPh sb="0" eb="1">
      <t>テイ</t>
    </rPh>
    <rPh sb="4" eb="6">
      <t>ニンズウ</t>
    </rPh>
    <phoneticPr fontId="7"/>
  </si>
  <si>
    <t>中リスク人数</t>
    <rPh sb="0" eb="1">
      <t>チュウ</t>
    </rPh>
    <rPh sb="4" eb="6">
      <t>ニンズウ</t>
    </rPh>
    <phoneticPr fontId="7"/>
  </si>
  <si>
    <t>高リスク人数</t>
    <rPh sb="0" eb="1">
      <t>コウ</t>
    </rPh>
    <rPh sb="4" eb="6">
      <t>ニンズウ</t>
    </rPh>
    <phoneticPr fontId="7"/>
  </si>
  <si>
    <t>マネジメント有</t>
    <rPh sb="6" eb="7">
      <t>ア</t>
    </rPh>
    <phoneticPr fontId="7"/>
  </si>
  <si>
    <t>低リスク</t>
    <rPh sb="0" eb="1">
      <t>テイ</t>
    </rPh>
    <phoneticPr fontId="7"/>
  </si>
  <si>
    <t>中リスク</t>
    <rPh sb="0" eb="1">
      <t>チュウ</t>
    </rPh>
    <phoneticPr fontId="7"/>
  </si>
  <si>
    <t>高リスク</t>
    <rPh sb="0" eb="1">
      <t>コウ</t>
    </rPh>
    <phoneticPr fontId="7"/>
  </si>
  <si>
    <t>マネジメント無</t>
    <rPh sb="6" eb="7">
      <t>ナ</t>
    </rPh>
    <phoneticPr fontId="7"/>
  </si>
  <si>
    <t>嗜好等の把握</t>
    <rPh sb="0" eb="3">
      <t>シコウトウ</t>
    </rPh>
    <rPh sb="4" eb="6">
      <t>ハアク</t>
    </rPh>
    <phoneticPr fontId="7"/>
  </si>
  <si>
    <t>嗜好把握：個人</t>
    <rPh sb="0" eb="2">
      <t>シコウ</t>
    </rPh>
    <rPh sb="2" eb="4">
      <t>ハアク</t>
    </rPh>
    <rPh sb="5" eb="7">
      <t>コジン</t>
    </rPh>
    <phoneticPr fontId="7"/>
  </si>
  <si>
    <t>嗜好：全員</t>
    <rPh sb="0" eb="2">
      <t>シコウ</t>
    </rPh>
    <rPh sb="3" eb="5">
      <t>ゼンイン</t>
    </rPh>
    <phoneticPr fontId="7"/>
  </si>
  <si>
    <t>嗜好：一部</t>
    <rPh sb="0" eb="2">
      <t>シコウ</t>
    </rPh>
    <rPh sb="3" eb="5">
      <t>イチブ</t>
    </rPh>
    <phoneticPr fontId="7"/>
  </si>
  <si>
    <t>嗜好把握：全体</t>
    <rPh sb="0" eb="2">
      <t>シコウ</t>
    </rPh>
    <rPh sb="2" eb="4">
      <t>ハアク</t>
    </rPh>
    <rPh sb="5" eb="7">
      <t>ゼンタイ</t>
    </rPh>
    <phoneticPr fontId="7"/>
  </si>
  <si>
    <t>嗜好：ｱﾝｹｰﾄ回数</t>
    <rPh sb="0" eb="2">
      <t>シコウ</t>
    </rPh>
    <rPh sb="8" eb="10">
      <t>カイスウ</t>
    </rPh>
    <phoneticPr fontId="7"/>
  </si>
  <si>
    <t>嗜好：その他</t>
    <rPh sb="0" eb="2">
      <t>シコウ</t>
    </rPh>
    <rPh sb="5" eb="6">
      <t>タ</t>
    </rPh>
    <phoneticPr fontId="7"/>
  </si>
  <si>
    <t>嗜好：その他記述</t>
    <rPh sb="0" eb="2">
      <t>シコウ</t>
    </rPh>
    <rPh sb="5" eb="6">
      <t>タ</t>
    </rPh>
    <rPh sb="6" eb="8">
      <t>キジュツ</t>
    </rPh>
    <phoneticPr fontId="7"/>
  </si>
  <si>
    <t>嗜好：未把握</t>
    <rPh sb="0" eb="2">
      <t>シコウ</t>
    </rPh>
    <rPh sb="3" eb="4">
      <t>ミ</t>
    </rPh>
    <rPh sb="4" eb="6">
      <t>ハアク</t>
    </rPh>
    <phoneticPr fontId="7"/>
  </si>
  <si>
    <t>方法</t>
    <rPh sb="0" eb="2">
      <t>ホウホウ</t>
    </rPh>
    <phoneticPr fontId="3"/>
  </si>
  <si>
    <t>熱量</t>
    <rPh sb="0" eb="2">
      <t>ネツリョウ</t>
    </rPh>
    <phoneticPr fontId="7"/>
  </si>
  <si>
    <t>たんぱく質</t>
    <rPh sb="4" eb="5">
      <t>シツ</t>
    </rPh>
    <phoneticPr fontId="7"/>
  </si>
  <si>
    <t>脂質</t>
    <rPh sb="0" eb="2">
      <t>シシツ</t>
    </rPh>
    <phoneticPr fontId="7"/>
  </si>
  <si>
    <t>食塩</t>
    <rPh sb="0" eb="2">
      <t>ショクエン</t>
    </rPh>
    <phoneticPr fontId="7"/>
  </si>
  <si>
    <t>献立掲示：有</t>
    <rPh sb="0" eb="2">
      <t>コンダテ</t>
    </rPh>
    <rPh sb="2" eb="4">
      <t>ケイジ</t>
    </rPh>
    <rPh sb="5" eb="6">
      <t>ア</t>
    </rPh>
    <phoneticPr fontId="7"/>
  </si>
  <si>
    <t>表示：熱量</t>
    <rPh sb="0" eb="2">
      <t>ヒョウジ</t>
    </rPh>
    <rPh sb="3" eb="5">
      <t>ネツリョウ</t>
    </rPh>
    <phoneticPr fontId="7"/>
  </si>
  <si>
    <t>表示：たんぱく</t>
    <rPh sb="0" eb="2">
      <t>ヒョウジ</t>
    </rPh>
    <phoneticPr fontId="7"/>
  </si>
  <si>
    <t>表示：脂質</t>
    <rPh sb="0" eb="2">
      <t>ヒョウジ</t>
    </rPh>
    <rPh sb="3" eb="5">
      <t>シシツ</t>
    </rPh>
    <phoneticPr fontId="7"/>
  </si>
  <si>
    <t>表示：食塩</t>
    <rPh sb="0" eb="2">
      <t>ヒョウジ</t>
    </rPh>
    <rPh sb="3" eb="5">
      <t>ショクエン</t>
    </rPh>
    <phoneticPr fontId="7"/>
  </si>
  <si>
    <t>献立掲示：無</t>
    <rPh sb="0" eb="2">
      <t>コンダテ</t>
    </rPh>
    <rPh sb="2" eb="4">
      <t>ケイジ</t>
    </rPh>
    <rPh sb="5" eb="6">
      <t>ナ</t>
    </rPh>
    <phoneticPr fontId="7"/>
  </si>
  <si>
    <t>献立の掲示等</t>
    <rPh sb="0" eb="2">
      <t>コンダテ</t>
    </rPh>
    <rPh sb="3" eb="5">
      <t>ケイジ</t>
    </rPh>
    <rPh sb="5" eb="6">
      <t>トウ</t>
    </rPh>
    <phoneticPr fontId="7"/>
  </si>
  <si>
    <t>情報提供</t>
    <rPh sb="0" eb="2">
      <t>ジョウホウ</t>
    </rPh>
    <rPh sb="2" eb="4">
      <t>テイキョウ</t>
    </rPh>
    <phoneticPr fontId="7"/>
  </si>
  <si>
    <t>卓上メモ</t>
    <rPh sb="0" eb="2">
      <t>タクジョウ</t>
    </rPh>
    <phoneticPr fontId="7"/>
  </si>
  <si>
    <t>実物展示</t>
    <rPh sb="0" eb="2">
      <t>ジツブツ</t>
    </rPh>
    <rPh sb="2" eb="4">
      <t>テンジ</t>
    </rPh>
    <phoneticPr fontId="7"/>
  </si>
  <si>
    <t>給食訪問</t>
    <rPh sb="0" eb="2">
      <t>キュウショク</t>
    </rPh>
    <rPh sb="2" eb="4">
      <t>ホウモン</t>
    </rPh>
    <phoneticPr fontId="7"/>
  </si>
  <si>
    <t>ポスター</t>
    <phoneticPr fontId="7"/>
  </si>
  <si>
    <t>たより</t>
    <phoneticPr fontId="7"/>
  </si>
  <si>
    <t>個人</t>
    <rPh sb="0" eb="2">
      <t>コジン</t>
    </rPh>
    <phoneticPr fontId="7"/>
  </si>
  <si>
    <t>集団</t>
    <rPh sb="0" eb="2">
      <t>シュウダン</t>
    </rPh>
    <phoneticPr fontId="7"/>
  </si>
  <si>
    <t>栄養指導：有</t>
    <rPh sb="0" eb="2">
      <t>エイヨウ</t>
    </rPh>
    <rPh sb="2" eb="4">
      <t>シドウ</t>
    </rPh>
    <rPh sb="5" eb="6">
      <t>ア</t>
    </rPh>
    <phoneticPr fontId="7"/>
  </si>
  <si>
    <t>指導：個人</t>
    <rPh sb="0" eb="2">
      <t>シドウ</t>
    </rPh>
    <rPh sb="3" eb="5">
      <t>コジン</t>
    </rPh>
    <phoneticPr fontId="7"/>
  </si>
  <si>
    <t>指導：集団</t>
    <rPh sb="0" eb="2">
      <t>シドウ</t>
    </rPh>
    <rPh sb="3" eb="5">
      <t>シュウダン</t>
    </rPh>
    <phoneticPr fontId="7"/>
  </si>
  <si>
    <t>栄養指導：無</t>
    <rPh sb="0" eb="2">
      <t>エイヨウ</t>
    </rPh>
    <rPh sb="2" eb="4">
      <t>シドウ</t>
    </rPh>
    <rPh sb="5" eb="6">
      <t>ナ</t>
    </rPh>
    <phoneticPr fontId="7"/>
  </si>
  <si>
    <t>情報提供：卓上</t>
    <rPh sb="0" eb="2">
      <t>ジョウホウ</t>
    </rPh>
    <rPh sb="2" eb="4">
      <t>テイキョウ</t>
    </rPh>
    <rPh sb="5" eb="7">
      <t>タクジョウ</t>
    </rPh>
    <phoneticPr fontId="7"/>
  </si>
  <si>
    <t>情報提供：実物展示</t>
    <rPh sb="0" eb="2">
      <t>ジョウホウ</t>
    </rPh>
    <rPh sb="2" eb="4">
      <t>テイキョウ</t>
    </rPh>
    <rPh sb="5" eb="7">
      <t>ジツブツ</t>
    </rPh>
    <rPh sb="7" eb="9">
      <t>テンジ</t>
    </rPh>
    <phoneticPr fontId="7"/>
  </si>
  <si>
    <t>情報提供：訪問</t>
    <rPh sb="0" eb="2">
      <t>ジョウホウ</t>
    </rPh>
    <rPh sb="2" eb="4">
      <t>テイキョウ</t>
    </rPh>
    <rPh sb="5" eb="7">
      <t>ホウモン</t>
    </rPh>
    <phoneticPr fontId="7"/>
  </si>
  <si>
    <t>情報提供：ポスター</t>
    <rPh sb="0" eb="2">
      <t>ジョウホウ</t>
    </rPh>
    <rPh sb="2" eb="4">
      <t>テイキョウ</t>
    </rPh>
    <phoneticPr fontId="7"/>
  </si>
  <si>
    <t>情報提供：たより</t>
    <rPh sb="0" eb="2">
      <t>ジョウホウ</t>
    </rPh>
    <rPh sb="2" eb="4">
      <t>テイキョウ</t>
    </rPh>
    <phoneticPr fontId="7"/>
  </si>
  <si>
    <t>情報提供：その他</t>
    <rPh sb="0" eb="2">
      <t>ジョウホウ</t>
    </rPh>
    <rPh sb="2" eb="4">
      <t>テイキョウ</t>
    </rPh>
    <rPh sb="7" eb="8">
      <t>タ</t>
    </rPh>
    <phoneticPr fontId="7"/>
  </si>
  <si>
    <t>情報提供：その他記述</t>
    <rPh sb="0" eb="2">
      <t>ジョウホウ</t>
    </rPh>
    <rPh sb="2" eb="4">
      <t>テイキョウ</t>
    </rPh>
    <rPh sb="7" eb="8">
      <t>タ</t>
    </rPh>
    <rPh sb="8" eb="10">
      <t>キジュツ</t>
    </rPh>
    <phoneticPr fontId="7"/>
  </si>
  <si>
    <t>栄養食事指導</t>
    <rPh sb="0" eb="2">
      <t>エイヨウ</t>
    </rPh>
    <rPh sb="2" eb="4">
      <t>ショクジ</t>
    </rPh>
    <rPh sb="4" eb="6">
      <t>シドウ</t>
    </rPh>
    <phoneticPr fontId="7"/>
  </si>
  <si>
    <t>有</t>
    <rPh sb="0" eb="1">
      <t>アリ</t>
    </rPh>
    <phoneticPr fontId="7"/>
  </si>
  <si>
    <t>情報提供：有</t>
    <rPh sb="0" eb="2">
      <t>ジョウホウ</t>
    </rPh>
    <rPh sb="2" eb="4">
      <t>テイキョウ</t>
    </rPh>
    <rPh sb="5" eb="6">
      <t>アリ</t>
    </rPh>
    <phoneticPr fontId="7"/>
  </si>
  <si>
    <t>情報提供：無</t>
    <rPh sb="0" eb="2">
      <t>ジョウホウ</t>
    </rPh>
    <rPh sb="2" eb="4">
      <t>テイキョウ</t>
    </rPh>
    <rPh sb="5" eb="6">
      <t>ム</t>
    </rPh>
    <phoneticPr fontId="7"/>
  </si>
  <si>
    <t>業務委託</t>
    <rPh sb="0" eb="2">
      <t>ギョウム</t>
    </rPh>
    <rPh sb="2" eb="4">
      <t>イタク</t>
    </rPh>
    <phoneticPr fontId="7"/>
  </si>
  <si>
    <t>委託</t>
    <rPh sb="0" eb="2">
      <t>イタク</t>
    </rPh>
    <phoneticPr fontId="7"/>
  </si>
  <si>
    <t>契約書</t>
    <rPh sb="0" eb="3">
      <t>ケイヤクショ</t>
    </rPh>
    <phoneticPr fontId="3"/>
  </si>
  <si>
    <t>委託事業者</t>
    <rPh sb="0" eb="2">
      <t>イタク</t>
    </rPh>
    <rPh sb="2" eb="5">
      <t>ジギョウシャ</t>
    </rPh>
    <phoneticPr fontId="3"/>
  </si>
  <si>
    <t>委託事業者</t>
    <rPh sb="0" eb="2">
      <t>イタク</t>
    </rPh>
    <rPh sb="2" eb="5">
      <t>ジギョウシャ</t>
    </rPh>
    <phoneticPr fontId="7"/>
  </si>
  <si>
    <t>マニュアル</t>
    <phoneticPr fontId="7"/>
  </si>
  <si>
    <t>連絡網</t>
    <rPh sb="0" eb="3">
      <t>レンラクモウ</t>
    </rPh>
    <phoneticPr fontId="7"/>
  </si>
  <si>
    <t>供給体制</t>
    <rPh sb="0" eb="2">
      <t>キョウキュウ</t>
    </rPh>
    <rPh sb="2" eb="4">
      <t>タイセイ</t>
    </rPh>
    <phoneticPr fontId="7"/>
  </si>
  <si>
    <t>災：マニュアル有</t>
    <rPh sb="0" eb="1">
      <t>サイ</t>
    </rPh>
    <rPh sb="7" eb="8">
      <t>ア</t>
    </rPh>
    <phoneticPr fontId="7"/>
  </si>
  <si>
    <t>災：マニュアル無</t>
    <rPh sb="0" eb="1">
      <t>サイ</t>
    </rPh>
    <rPh sb="7" eb="8">
      <t>ナ</t>
    </rPh>
    <phoneticPr fontId="7"/>
  </si>
  <si>
    <t>災：連絡網有</t>
    <rPh sb="0" eb="1">
      <t>サイ</t>
    </rPh>
    <rPh sb="2" eb="5">
      <t>レンラクモウ</t>
    </rPh>
    <rPh sb="5" eb="6">
      <t>ア</t>
    </rPh>
    <phoneticPr fontId="7"/>
  </si>
  <si>
    <t>災：連絡網無</t>
    <rPh sb="0" eb="1">
      <t>サイ</t>
    </rPh>
    <rPh sb="2" eb="5">
      <t>レンラクモウ</t>
    </rPh>
    <rPh sb="5" eb="6">
      <t>ナ</t>
    </rPh>
    <phoneticPr fontId="7"/>
  </si>
  <si>
    <t>災：供給体制有</t>
    <rPh sb="0" eb="1">
      <t>サイ</t>
    </rPh>
    <rPh sb="2" eb="4">
      <t>キョウキュウ</t>
    </rPh>
    <rPh sb="4" eb="6">
      <t>タイセイ</t>
    </rPh>
    <rPh sb="6" eb="7">
      <t>ア</t>
    </rPh>
    <phoneticPr fontId="7"/>
  </si>
  <si>
    <t>災：供給体制無</t>
    <rPh sb="0" eb="1">
      <t>サイ</t>
    </rPh>
    <rPh sb="2" eb="4">
      <t>キョウキュウ</t>
    </rPh>
    <rPh sb="4" eb="6">
      <t>タイセイ</t>
    </rPh>
    <rPh sb="6" eb="7">
      <t>ナ</t>
    </rPh>
    <phoneticPr fontId="7"/>
  </si>
  <si>
    <t>災害時等の対応体制</t>
    <rPh sb="0" eb="3">
      <t>サイガイジ</t>
    </rPh>
    <rPh sb="3" eb="4">
      <t>トウ</t>
    </rPh>
    <rPh sb="5" eb="7">
      <t>タイオウ</t>
    </rPh>
    <rPh sb="7" eb="9">
      <t>タイセイ</t>
    </rPh>
    <phoneticPr fontId="3"/>
  </si>
  <si>
    <t>設備</t>
    <rPh sb="0" eb="2">
      <t>セツビ</t>
    </rPh>
    <phoneticPr fontId="7"/>
  </si>
  <si>
    <t>備蓄食品</t>
    <rPh sb="0" eb="2">
      <t>ビチク</t>
    </rPh>
    <rPh sb="2" eb="4">
      <t>ショクヒン</t>
    </rPh>
    <phoneticPr fontId="7"/>
  </si>
  <si>
    <t>水</t>
    <rPh sb="0" eb="1">
      <t>ミズ</t>
    </rPh>
    <phoneticPr fontId="7"/>
  </si>
  <si>
    <t>熱源</t>
    <rPh sb="0" eb="2">
      <t>ネツゲン</t>
    </rPh>
    <phoneticPr fontId="7"/>
  </si>
  <si>
    <t>調理器具</t>
    <rPh sb="0" eb="2">
      <t>チョウリ</t>
    </rPh>
    <rPh sb="2" eb="4">
      <t>キグ</t>
    </rPh>
    <phoneticPr fontId="7"/>
  </si>
  <si>
    <t>食器等</t>
    <rPh sb="0" eb="2">
      <t>ショッキ</t>
    </rPh>
    <rPh sb="2" eb="3">
      <t>トウ</t>
    </rPh>
    <phoneticPr fontId="7"/>
  </si>
  <si>
    <t>リスト</t>
    <phoneticPr fontId="7"/>
  </si>
  <si>
    <t>保管周知</t>
    <rPh sb="0" eb="2">
      <t>ホカン</t>
    </rPh>
    <rPh sb="2" eb="4">
      <t>シュウチ</t>
    </rPh>
    <phoneticPr fontId="7"/>
  </si>
  <si>
    <t>人分</t>
    <rPh sb="0" eb="1">
      <t>ニン</t>
    </rPh>
    <rPh sb="1" eb="2">
      <t>ブン</t>
    </rPh>
    <phoneticPr fontId="7"/>
  </si>
  <si>
    <t>設備：水：有</t>
    <rPh sb="0" eb="2">
      <t>セツビ</t>
    </rPh>
    <rPh sb="3" eb="4">
      <t>ミズ</t>
    </rPh>
    <rPh sb="5" eb="6">
      <t>ア</t>
    </rPh>
    <phoneticPr fontId="7"/>
  </si>
  <si>
    <t>設備：水：無</t>
    <rPh sb="0" eb="2">
      <t>セツビ</t>
    </rPh>
    <rPh sb="3" eb="4">
      <t>ミズ</t>
    </rPh>
    <rPh sb="5" eb="6">
      <t>ナ</t>
    </rPh>
    <phoneticPr fontId="7"/>
  </si>
  <si>
    <t>設備：熱源：有</t>
    <rPh sb="0" eb="2">
      <t>セツビ</t>
    </rPh>
    <rPh sb="3" eb="5">
      <t>ネツゲン</t>
    </rPh>
    <rPh sb="6" eb="7">
      <t>ア</t>
    </rPh>
    <phoneticPr fontId="7"/>
  </si>
  <si>
    <t>設備：熱源：無</t>
    <rPh sb="0" eb="2">
      <t>セツビ</t>
    </rPh>
    <rPh sb="3" eb="5">
      <t>ネツゲン</t>
    </rPh>
    <rPh sb="6" eb="7">
      <t>ナ</t>
    </rPh>
    <phoneticPr fontId="7"/>
  </si>
  <si>
    <t>設備：調理器具：有</t>
    <rPh sb="0" eb="2">
      <t>セツビ</t>
    </rPh>
    <rPh sb="3" eb="5">
      <t>チョウリ</t>
    </rPh>
    <rPh sb="5" eb="7">
      <t>キグ</t>
    </rPh>
    <rPh sb="8" eb="9">
      <t>ア</t>
    </rPh>
    <phoneticPr fontId="7"/>
  </si>
  <si>
    <t>設備：調理器具：無</t>
    <rPh sb="0" eb="2">
      <t>セツビ</t>
    </rPh>
    <rPh sb="3" eb="5">
      <t>チョウリ</t>
    </rPh>
    <rPh sb="5" eb="7">
      <t>キグ</t>
    </rPh>
    <rPh sb="8" eb="9">
      <t>ナ</t>
    </rPh>
    <phoneticPr fontId="7"/>
  </si>
  <si>
    <t>設備：食器：有</t>
    <rPh sb="0" eb="2">
      <t>セツビ</t>
    </rPh>
    <rPh sb="3" eb="5">
      <t>ショッキ</t>
    </rPh>
    <rPh sb="6" eb="7">
      <t>ア</t>
    </rPh>
    <phoneticPr fontId="7"/>
  </si>
  <si>
    <t>設備：食器：無</t>
    <rPh sb="0" eb="2">
      <t>セツビ</t>
    </rPh>
    <rPh sb="3" eb="5">
      <t>ショッキ</t>
    </rPh>
    <rPh sb="6" eb="7">
      <t>ナ</t>
    </rPh>
    <phoneticPr fontId="7"/>
  </si>
  <si>
    <t>非常時献立：有</t>
    <rPh sb="0" eb="2">
      <t>ヒジョウ</t>
    </rPh>
    <rPh sb="2" eb="3">
      <t>ジ</t>
    </rPh>
    <rPh sb="3" eb="5">
      <t>コンダテ</t>
    </rPh>
    <rPh sb="6" eb="7">
      <t>ア</t>
    </rPh>
    <phoneticPr fontId="7"/>
  </si>
  <si>
    <t>献立：日分</t>
    <rPh sb="0" eb="2">
      <t>コンダテ</t>
    </rPh>
    <rPh sb="3" eb="5">
      <t>ニチブン</t>
    </rPh>
    <phoneticPr fontId="7"/>
  </si>
  <si>
    <t>献立：人分</t>
    <rPh sb="0" eb="2">
      <t>コンダテ</t>
    </rPh>
    <rPh sb="3" eb="4">
      <t>ニン</t>
    </rPh>
    <rPh sb="4" eb="5">
      <t>ブン</t>
    </rPh>
    <phoneticPr fontId="7"/>
  </si>
  <si>
    <t>非常時献立：無</t>
    <rPh sb="0" eb="3">
      <t>ヒジョウジ</t>
    </rPh>
    <rPh sb="3" eb="5">
      <t>コンダテ</t>
    </rPh>
    <rPh sb="6" eb="7">
      <t>ナ</t>
    </rPh>
    <phoneticPr fontId="7"/>
  </si>
  <si>
    <t>備蓄リスト：有</t>
    <rPh sb="0" eb="2">
      <t>ビチク</t>
    </rPh>
    <rPh sb="6" eb="7">
      <t>ア</t>
    </rPh>
    <phoneticPr fontId="7"/>
  </si>
  <si>
    <t>備蓄リスト：無</t>
    <rPh sb="0" eb="2">
      <t>ビチク</t>
    </rPh>
    <rPh sb="6" eb="7">
      <t>ナ</t>
    </rPh>
    <phoneticPr fontId="7"/>
  </si>
  <si>
    <t>保管場所周知：無</t>
    <rPh sb="0" eb="2">
      <t>ホカン</t>
    </rPh>
    <rPh sb="2" eb="4">
      <t>バショ</t>
    </rPh>
    <rPh sb="4" eb="6">
      <t>シュウチ</t>
    </rPh>
    <rPh sb="7" eb="8">
      <t>ナ</t>
    </rPh>
    <phoneticPr fontId="7"/>
  </si>
  <si>
    <t>食／日</t>
    <rPh sb="0" eb="1">
      <t>ショク</t>
    </rPh>
    <rPh sb="2" eb="3">
      <t>ヒ</t>
    </rPh>
    <phoneticPr fontId="7"/>
  </si>
  <si>
    <t>非常用献立</t>
    <rPh sb="0" eb="3">
      <t>ヒジョウヨウ</t>
    </rPh>
    <rPh sb="3" eb="5">
      <t>コンダテ</t>
    </rPh>
    <phoneticPr fontId="7"/>
  </si>
  <si>
    <t>給食会議</t>
    <rPh sb="0" eb="2">
      <t>キュウショク</t>
    </rPh>
    <rPh sb="2" eb="4">
      <t>カイギ</t>
    </rPh>
    <phoneticPr fontId="7"/>
  </si>
  <si>
    <t>記録</t>
    <rPh sb="0" eb="2">
      <t>キロク</t>
    </rPh>
    <phoneticPr fontId="7"/>
  </si>
  <si>
    <t>会議録：有</t>
    <rPh sb="0" eb="3">
      <t>カイギロク</t>
    </rPh>
    <rPh sb="4" eb="5">
      <t>ア</t>
    </rPh>
    <phoneticPr fontId="7"/>
  </si>
  <si>
    <t>会議録：無</t>
    <rPh sb="0" eb="3">
      <t>カイギロク</t>
    </rPh>
    <rPh sb="4" eb="5">
      <t>ナ</t>
    </rPh>
    <phoneticPr fontId="7"/>
  </si>
  <si>
    <t>月1以上</t>
    <rPh sb="0" eb="1">
      <t>ツキ</t>
    </rPh>
    <rPh sb="2" eb="4">
      <t>イジョウ</t>
    </rPh>
    <phoneticPr fontId="7"/>
  </si>
  <si>
    <t>それ以外</t>
    <rPh sb="2" eb="4">
      <t>イガイ</t>
    </rPh>
    <phoneticPr fontId="7"/>
  </si>
  <si>
    <t>会議：有</t>
    <rPh sb="0" eb="2">
      <t>カイギ</t>
    </rPh>
    <rPh sb="3" eb="4">
      <t>アリ</t>
    </rPh>
    <phoneticPr fontId="7"/>
  </si>
  <si>
    <t>委託：有</t>
    <rPh sb="0" eb="2">
      <t>イタク</t>
    </rPh>
    <rPh sb="3" eb="4">
      <t>ア</t>
    </rPh>
    <phoneticPr fontId="7"/>
  </si>
  <si>
    <t>委託：無</t>
    <rPh sb="0" eb="2">
      <t>イタク</t>
    </rPh>
    <rPh sb="3" eb="4">
      <t>ナ</t>
    </rPh>
    <phoneticPr fontId="7"/>
  </si>
  <si>
    <t>契約書：有</t>
    <rPh sb="0" eb="3">
      <t>ケイヤクショ</t>
    </rPh>
    <rPh sb="4" eb="5">
      <t>ア</t>
    </rPh>
    <phoneticPr fontId="7"/>
  </si>
  <si>
    <t>契約書：無</t>
    <rPh sb="0" eb="3">
      <t>ケイヤクショ</t>
    </rPh>
    <rPh sb="4" eb="5">
      <t>ナ</t>
    </rPh>
    <phoneticPr fontId="7"/>
  </si>
  <si>
    <t>非常献立：有</t>
    <rPh sb="0" eb="2">
      <t>ヒジョウ</t>
    </rPh>
    <rPh sb="2" eb="4">
      <t>コンダテ</t>
    </rPh>
    <rPh sb="5" eb="6">
      <t>アリ</t>
    </rPh>
    <phoneticPr fontId="7"/>
  </si>
  <si>
    <t>非常献立：無</t>
    <rPh sb="0" eb="4">
      <t>ヒジョウコンダテ</t>
    </rPh>
    <rPh sb="5" eb="6">
      <t>ナ</t>
    </rPh>
    <phoneticPr fontId="7"/>
  </si>
  <si>
    <t>保管場所周知：有</t>
    <rPh sb="0" eb="2">
      <t>ホカン</t>
    </rPh>
    <rPh sb="2" eb="4">
      <t>バショ</t>
    </rPh>
    <rPh sb="4" eb="6">
      <t>シュウチ</t>
    </rPh>
    <rPh sb="7" eb="8">
      <t>ア</t>
    </rPh>
    <phoneticPr fontId="7"/>
  </si>
  <si>
    <t>会議：無</t>
    <rPh sb="0" eb="2">
      <t>カイギ</t>
    </rPh>
    <rPh sb="3" eb="4">
      <t>ム</t>
    </rPh>
    <phoneticPr fontId="7"/>
  </si>
  <si>
    <t>給食会議メンバー</t>
    <rPh sb="0" eb="2">
      <t>キュウショク</t>
    </rPh>
    <rPh sb="2" eb="4">
      <t>カイギ</t>
    </rPh>
    <phoneticPr fontId="7"/>
  </si>
  <si>
    <t>管理者</t>
    <rPh sb="0" eb="3">
      <t>カンリシャ</t>
    </rPh>
    <phoneticPr fontId="7"/>
  </si>
  <si>
    <t>委託責任者</t>
    <rPh sb="0" eb="2">
      <t>イタク</t>
    </rPh>
    <rPh sb="2" eb="5">
      <t>セキニンシャ</t>
    </rPh>
    <phoneticPr fontId="7"/>
  </si>
  <si>
    <t>栄養士</t>
    <rPh sb="0" eb="3">
      <t>エイヨウシ</t>
    </rPh>
    <phoneticPr fontId="7"/>
  </si>
  <si>
    <t>給食利用者</t>
    <rPh sb="0" eb="2">
      <t>キュウショク</t>
    </rPh>
    <rPh sb="2" eb="5">
      <t>リヨウシャ</t>
    </rPh>
    <phoneticPr fontId="7"/>
  </si>
  <si>
    <t>主治医等</t>
    <rPh sb="0" eb="3">
      <t>シュジイ</t>
    </rPh>
    <rPh sb="3" eb="4">
      <t>トウ</t>
    </rPh>
    <phoneticPr fontId="7"/>
  </si>
  <si>
    <t>介護・看護</t>
    <rPh sb="0" eb="2">
      <t>カイゴ</t>
    </rPh>
    <rPh sb="3" eb="5">
      <t>カンゴ</t>
    </rPh>
    <phoneticPr fontId="7"/>
  </si>
  <si>
    <t>会議ﾒﾝﾊﾞｰ：管理者</t>
    <rPh sb="0" eb="2">
      <t>カイギ</t>
    </rPh>
    <rPh sb="8" eb="11">
      <t>カンリシャ</t>
    </rPh>
    <phoneticPr fontId="7"/>
  </si>
  <si>
    <t>会議ﾒﾝﾊﾞｰ：委託責任</t>
    <rPh sb="0" eb="2">
      <t>カイギ</t>
    </rPh>
    <rPh sb="8" eb="10">
      <t>イタク</t>
    </rPh>
    <phoneticPr fontId="7"/>
  </si>
  <si>
    <t>会議ﾒﾝﾊﾞｰ：栄養士</t>
    <rPh sb="0" eb="2">
      <t>カイギ</t>
    </rPh>
    <rPh sb="8" eb="11">
      <t>エイヨウシ</t>
    </rPh>
    <phoneticPr fontId="7"/>
  </si>
  <si>
    <t>会議ﾒﾝﾊﾞｰ：調理師</t>
    <rPh sb="0" eb="2">
      <t>カイギ</t>
    </rPh>
    <rPh sb="8" eb="11">
      <t>チョウリシ</t>
    </rPh>
    <phoneticPr fontId="7"/>
  </si>
  <si>
    <t>会議ﾒﾝﾊﾞｰ：利用者</t>
    <rPh sb="0" eb="2">
      <t>カイギ</t>
    </rPh>
    <rPh sb="8" eb="11">
      <t>リヨウシャ</t>
    </rPh>
    <phoneticPr fontId="7"/>
  </si>
  <si>
    <t>会議ﾒﾝﾊﾞｰ：主治医等</t>
    <rPh sb="0" eb="2">
      <t>カイギ</t>
    </rPh>
    <rPh sb="8" eb="11">
      <t>シュジイ</t>
    </rPh>
    <rPh sb="11" eb="12">
      <t>トウ</t>
    </rPh>
    <phoneticPr fontId="7"/>
  </si>
  <si>
    <t>会議ﾒﾝﾊﾞｰ：介護等</t>
    <rPh sb="0" eb="2">
      <t>カイギ</t>
    </rPh>
    <rPh sb="8" eb="10">
      <t>カイゴ</t>
    </rPh>
    <rPh sb="10" eb="11">
      <t>トウ</t>
    </rPh>
    <phoneticPr fontId="7"/>
  </si>
  <si>
    <t>会議ﾒﾝﾊﾞｰ：その他</t>
    <rPh sb="0" eb="2">
      <t>カイギ</t>
    </rPh>
    <rPh sb="10" eb="11">
      <t>タ</t>
    </rPh>
    <phoneticPr fontId="7"/>
  </si>
  <si>
    <t>会議ﾒﾝﾊﾞｰ：その他記述</t>
    <rPh sb="0" eb="2">
      <t>カイギ</t>
    </rPh>
    <rPh sb="10" eb="11">
      <t>タ</t>
    </rPh>
    <rPh sb="11" eb="13">
      <t>キジュツ</t>
    </rPh>
    <phoneticPr fontId="7"/>
  </si>
  <si>
    <t>給食数</t>
    <rPh sb="0" eb="2">
      <t>キュウショク</t>
    </rPh>
    <rPh sb="2" eb="3">
      <t>スウ</t>
    </rPh>
    <phoneticPr fontId="7"/>
  </si>
  <si>
    <t>職員</t>
    <rPh sb="0" eb="2">
      <t>ショクイン</t>
    </rPh>
    <phoneticPr fontId="7"/>
  </si>
  <si>
    <t>朝</t>
    <rPh sb="0" eb="1">
      <t>アサ</t>
    </rPh>
    <phoneticPr fontId="7"/>
  </si>
  <si>
    <t>昼</t>
    <rPh sb="0" eb="1">
      <t>ヒル</t>
    </rPh>
    <phoneticPr fontId="7"/>
  </si>
  <si>
    <t>夕</t>
    <rPh sb="0" eb="1">
      <t>ユウ</t>
    </rPh>
    <phoneticPr fontId="7"/>
  </si>
  <si>
    <t>夜食</t>
    <rPh sb="0" eb="2">
      <t>ヤショク</t>
    </rPh>
    <phoneticPr fontId="7"/>
  </si>
  <si>
    <t>合計</t>
    <rPh sb="0" eb="2">
      <t>ゴウケイ</t>
    </rPh>
    <phoneticPr fontId="7"/>
  </si>
  <si>
    <t>職員食：朝</t>
    <rPh sb="0" eb="2">
      <t>ショクイン</t>
    </rPh>
    <rPh sb="2" eb="3">
      <t>ショク</t>
    </rPh>
    <rPh sb="4" eb="5">
      <t>アサ</t>
    </rPh>
    <phoneticPr fontId="7"/>
  </si>
  <si>
    <t>職員食：昼</t>
    <rPh sb="0" eb="2">
      <t>ショクイン</t>
    </rPh>
    <rPh sb="2" eb="3">
      <t>ショク</t>
    </rPh>
    <rPh sb="4" eb="5">
      <t>ヒル</t>
    </rPh>
    <phoneticPr fontId="7"/>
  </si>
  <si>
    <t>職員食：夕</t>
    <rPh sb="0" eb="2">
      <t>ショクイン</t>
    </rPh>
    <rPh sb="2" eb="3">
      <t>ショク</t>
    </rPh>
    <rPh sb="4" eb="5">
      <t>ユウ</t>
    </rPh>
    <phoneticPr fontId="7"/>
  </si>
  <si>
    <t>職員食：夜食</t>
    <rPh sb="0" eb="2">
      <t>ショクイン</t>
    </rPh>
    <rPh sb="2" eb="3">
      <t>ショク</t>
    </rPh>
    <rPh sb="4" eb="6">
      <t>ヤショク</t>
    </rPh>
    <phoneticPr fontId="7"/>
  </si>
  <si>
    <t>職員食：合計</t>
    <rPh sb="0" eb="2">
      <t>ショクイン</t>
    </rPh>
    <rPh sb="2" eb="3">
      <t>ショク</t>
    </rPh>
    <rPh sb="4" eb="6">
      <t>ゴウケイ</t>
    </rPh>
    <phoneticPr fontId="7"/>
  </si>
  <si>
    <t>食数：朝総計</t>
    <rPh sb="0" eb="1">
      <t>ショク</t>
    </rPh>
    <rPh sb="1" eb="2">
      <t>スウ</t>
    </rPh>
    <rPh sb="3" eb="4">
      <t>アサ</t>
    </rPh>
    <rPh sb="4" eb="6">
      <t>ソウケイ</t>
    </rPh>
    <phoneticPr fontId="7"/>
  </si>
  <si>
    <t>食数：昼総計</t>
    <rPh sb="0" eb="1">
      <t>ショク</t>
    </rPh>
    <rPh sb="1" eb="2">
      <t>スウ</t>
    </rPh>
    <rPh sb="3" eb="4">
      <t>ヒル</t>
    </rPh>
    <rPh sb="4" eb="6">
      <t>ソウケイ</t>
    </rPh>
    <phoneticPr fontId="7"/>
  </si>
  <si>
    <t>食数：夕総計</t>
    <rPh sb="0" eb="1">
      <t>ショク</t>
    </rPh>
    <rPh sb="1" eb="2">
      <t>スウ</t>
    </rPh>
    <rPh sb="3" eb="4">
      <t>ユウ</t>
    </rPh>
    <rPh sb="4" eb="6">
      <t>ソウケイ</t>
    </rPh>
    <phoneticPr fontId="7"/>
  </si>
  <si>
    <t>食数：夜食総計</t>
    <rPh sb="0" eb="2">
      <t>ショクスウ</t>
    </rPh>
    <rPh sb="3" eb="5">
      <t>ヤショク</t>
    </rPh>
    <rPh sb="5" eb="7">
      <t>ソウケイ</t>
    </rPh>
    <phoneticPr fontId="7"/>
  </si>
  <si>
    <t>食数：総合計</t>
    <rPh sb="0" eb="1">
      <t>ショク</t>
    </rPh>
    <rPh sb="1" eb="2">
      <t>スウ</t>
    </rPh>
    <rPh sb="3" eb="6">
      <t>ソウゴウケイ</t>
    </rPh>
    <phoneticPr fontId="7"/>
  </si>
  <si>
    <t>入所者</t>
    <rPh sb="0" eb="3">
      <t>ニュウショシャ</t>
    </rPh>
    <phoneticPr fontId="7"/>
  </si>
  <si>
    <t>ショートステイ</t>
    <phoneticPr fontId="7"/>
  </si>
  <si>
    <t>ｼｮｰﾄｽﾃｲ</t>
    <phoneticPr fontId="7"/>
  </si>
  <si>
    <t>保健所集約用シート</t>
    <rPh sb="0" eb="3">
      <t>ホケンジョ</t>
    </rPh>
    <rPh sb="3" eb="5">
      <t>シュウヤク</t>
    </rPh>
    <rPh sb="5" eb="6">
      <t>ヨウ</t>
    </rPh>
    <phoneticPr fontId="7"/>
  </si>
  <si>
    <r>
      <t>　給食施設においては、本シートは使用しません。</t>
    </r>
    <r>
      <rPr>
        <sz val="11"/>
        <color rgb="FFFF0000"/>
        <rFont val="ＭＳ Ｐゴシック"/>
        <family val="3"/>
        <charset val="128"/>
      </rPr>
      <t>削除や改変はしない</t>
    </r>
    <r>
      <rPr>
        <sz val="10"/>
        <color theme="1"/>
        <rFont val="ＭＳ Ｐゴシック"/>
        <family val="2"/>
        <charset val="128"/>
      </rPr>
      <t>ようお願いします。</t>
    </r>
    <rPh sb="1" eb="3">
      <t>キュウショク</t>
    </rPh>
    <rPh sb="3" eb="5">
      <t>シセツ</t>
    </rPh>
    <rPh sb="11" eb="12">
      <t>ホン</t>
    </rPh>
    <rPh sb="16" eb="18">
      <t>シヨウ</t>
    </rPh>
    <rPh sb="23" eb="25">
      <t>サクジョ</t>
    </rPh>
    <rPh sb="26" eb="28">
      <t>カイヘン</t>
    </rPh>
    <rPh sb="35" eb="36">
      <t>ネガ</t>
    </rPh>
    <phoneticPr fontId="7"/>
  </si>
  <si>
    <t>*</t>
  </si>
  <si>
    <t>*</t>
    <phoneticPr fontId="1"/>
  </si>
  <si>
    <t>CH列関数あり</t>
    <rPh sb="2" eb="3">
      <t>レツ</t>
    </rPh>
    <rPh sb="3" eb="5">
      <t>カンスウ</t>
    </rPh>
    <phoneticPr fontId="1"/>
  </si>
  <si>
    <t>No.21</t>
    <phoneticPr fontId="1"/>
  </si>
  <si>
    <t>給食数・定員数</t>
    <rPh sb="0" eb="3">
      <t>キュウショクスウ</t>
    </rPh>
    <rPh sb="4" eb="6">
      <t>テイイン</t>
    </rPh>
    <rPh sb="6" eb="7">
      <t>スウ</t>
    </rPh>
    <phoneticPr fontId="1"/>
  </si>
  <si>
    <t>入所者等計</t>
    <rPh sb="0" eb="3">
      <t>ニュウショシャ</t>
    </rPh>
    <rPh sb="3" eb="4">
      <t>トウ</t>
    </rPh>
    <rPh sb="4" eb="5">
      <t>ケイ</t>
    </rPh>
    <phoneticPr fontId="1"/>
  </si>
  <si>
    <t>定員・届出食数</t>
    <rPh sb="0" eb="2">
      <t>テイイン</t>
    </rPh>
    <rPh sb="3" eb="5">
      <t>トドケデ</t>
    </rPh>
    <rPh sb="5" eb="7">
      <t>ショクスウ</t>
    </rPh>
    <phoneticPr fontId="1"/>
  </si>
  <si>
    <t>*</t>
    <phoneticPr fontId="1"/>
  </si>
  <si>
    <r>
      <t>斜体</t>
    </r>
    <r>
      <rPr>
        <b/>
        <i/>
        <sz val="10"/>
        <color theme="1"/>
        <rFont val="ＭＳ Ｐゴシック"/>
        <family val="3"/>
        <charset val="128"/>
      </rPr>
      <t>FALSE</t>
    </r>
    <r>
      <rPr>
        <sz val="10"/>
        <color theme="1"/>
        <rFont val="ＭＳ Ｐゴシック"/>
        <family val="2"/>
        <charset val="128"/>
      </rPr>
      <t>は、ﾁｪｯｸｳｯｸｽのﾘﾝｸ外のもの</t>
    </r>
    <rPh sb="0" eb="2">
      <t>シャタイ</t>
    </rPh>
    <rPh sb="21" eb="22">
      <t>ガイ</t>
    </rPh>
    <phoneticPr fontId="1"/>
  </si>
  <si>
    <t>通所</t>
    <rPh sb="0" eb="2">
      <t>ツウショ</t>
    </rPh>
    <phoneticPr fontId="7"/>
  </si>
  <si>
    <t>入所食数：朝</t>
    <rPh sb="0" eb="2">
      <t>ニュウショ</t>
    </rPh>
    <rPh sb="2" eb="3">
      <t>ショク</t>
    </rPh>
    <rPh sb="3" eb="4">
      <t>スウ</t>
    </rPh>
    <rPh sb="5" eb="6">
      <t>アサ</t>
    </rPh>
    <phoneticPr fontId="7"/>
  </si>
  <si>
    <t>入所食数：昼</t>
    <rPh sb="0" eb="2">
      <t>ニュウショ</t>
    </rPh>
    <rPh sb="2" eb="3">
      <t>ショク</t>
    </rPh>
    <rPh sb="3" eb="4">
      <t>スウ</t>
    </rPh>
    <rPh sb="5" eb="6">
      <t>ヒル</t>
    </rPh>
    <phoneticPr fontId="7"/>
  </si>
  <si>
    <t>入所食数：夕</t>
    <rPh sb="0" eb="2">
      <t>ニュウショ</t>
    </rPh>
    <rPh sb="2" eb="3">
      <t>ショク</t>
    </rPh>
    <rPh sb="3" eb="4">
      <t>スウ</t>
    </rPh>
    <rPh sb="5" eb="6">
      <t>ユウ</t>
    </rPh>
    <phoneticPr fontId="7"/>
  </si>
  <si>
    <t>入所食数：夜食</t>
    <rPh sb="0" eb="2">
      <t>ニュウショ</t>
    </rPh>
    <rPh sb="2" eb="4">
      <t>ショクスウ</t>
    </rPh>
    <rPh sb="5" eb="7">
      <t>ヤショク</t>
    </rPh>
    <phoneticPr fontId="7"/>
  </si>
  <si>
    <t>入所食数：合計</t>
    <rPh sb="0" eb="2">
      <t>ニュウショ</t>
    </rPh>
    <rPh sb="2" eb="3">
      <t>ショク</t>
    </rPh>
    <rPh sb="3" eb="4">
      <t>スウ</t>
    </rPh>
    <rPh sb="5" eb="7">
      <t>ゴウケイ</t>
    </rPh>
    <phoneticPr fontId="7"/>
  </si>
  <si>
    <t>ｼｮｰﾄ食数：朝</t>
    <rPh sb="4" eb="5">
      <t>ショク</t>
    </rPh>
    <rPh sb="5" eb="6">
      <t>スウ</t>
    </rPh>
    <rPh sb="7" eb="8">
      <t>アサ</t>
    </rPh>
    <phoneticPr fontId="7"/>
  </si>
  <si>
    <t>ｼｮｰﾄ食数：昼</t>
    <rPh sb="4" eb="5">
      <t>ショク</t>
    </rPh>
    <rPh sb="5" eb="6">
      <t>スウ</t>
    </rPh>
    <rPh sb="7" eb="8">
      <t>ヒル</t>
    </rPh>
    <phoneticPr fontId="7"/>
  </si>
  <si>
    <t>ｼｮｰﾄ食数：夕</t>
    <rPh sb="4" eb="5">
      <t>ショク</t>
    </rPh>
    <rPh sb="5" eb="6">
      <t>スウ</t>
    </rPh>
    <rPh sb="7" eb="8">
      <t>ユウ</t>
    </rPh>
    <phoneticPr fontId="7"/>
  </si>
  <si>
    <t>ｼｮｰﾄ食数：夜食</t>
    <rPh sb="4" eb="5">
      <t>ショク</t>
    </rPh>
    <rPh sb="5" eb="6">
      <t>スウ</t>
    </rPh>
    <rPh sb="7" eb="9">
      <t>ヤショク</t>
    </rPh>
    <phoneticPr fontId="7"/>
  </si>
  <si>
    <t>ｼｮｰﾄ食数：合計</t>
    <rPh sb="4" eb="5">
      <t>ショク</t>
    </rPh>
    <rPh sb="5" eb="6">
      <t>スウ</t>
    </rPh>
    <rPh sb="7" eb="9">
      <t>ゴウケイ</t>
    </rPh>
    <phoneticPr fontId="7"/>
  </si>
  <si>
    <t>通所食数：朝</t>
    <rPh sb="0" eb="2">
      <t>ツウショ</t>
    </rPh>
    <rPh sb="2" eb="3">
      <t>ショク</t>
    </rPh>
    <rPh sb="3" eb="4">
      <t>スウ</t>
    </rPh>
    <rPh sb="5" eb="6">
      <t>アサ</t>
    </rPh>
    <phoneticPr fontId="7"/>
  </si>
  <si>
    <t>通所食数：昼</t>
    <rPh sb="0" eb="2">
      <t>ツウショ</t>
    </rPh>
    <rPh sb="2" eb="3">
      <t>ショク</t>
    </rPh>
    <rPh sb="3" eb="4">
      <t>スウ</t>
    </rPh>
    <rPh sb="5" eb="6">
      <t>ヒル</t>
    </rPh>
    <phoneticPr fontId="7"/>
  </si>
  <si>
    <t>通所食数：夕</t>
    <rPh sb="0" eb="2">
      <t>ツウショ</t>
    </rPh>
    <rPh sb="2" eb="3">
      <t>ショク</t>
    </rPh>
    <rPh sb="3" eb="4">
      <t>スウ</t>
    </rPh>
    <rPh sb="5" eb="6">
      <t>ユウ</t>
    </rPh>
    <phoneticPr fontId="7"/>
  </si>
  <si>
    <t>通所食数：夜食</t>
    <rPh sb="0" eb="2">
      <t>ツウショ</t>
    </rPh>
    <rPh sb="2" eb="3">
      <t>ショク</t>
    </rPh>
    <rPh sb="3" eb="4">
      <t>スウ</t>
    </rPh>
    <rPh sb="5" eb="7">
      <t>ヤショク</t>
    </rPh>
    <phoneticPr fontId="7"/>
  </si>
  <si>
    <t>通所食数：合計</t>
    <rPh sb="0" eb="2">
      <t>ツウショ</t>
    </rPh>
    <rPh sb="2" eb="3">
      <t>ショク</t>
    </rPh>
    <rPh sb="3" eb="4">
      <t>スウ</t>
    </rPh>
    <rPh sb="5" eb="7">
      <t>ゴウケイ</t>
    </rPh>
    <phoneticPr fontId="7"/>
  </si>
  <si>
    <t>その他食数：朝</t>
    <rPh sb="2" eb="3">
      <t>タ</t>
    </rPh>
    <rPh sb="3" eb="4">
      <t>ショク</t>
    </rPh>
    <rPh sb="4" eb="5">
      <t>スウ</t>
    </rPh>
    <rPh sb="6" eb="7">
      <t>アサ</t>
    </rPh>
    <phoneticPr fontId="7"/>
  </si>
  <si>
    <t>その他食数：昼</t>
    <rPh sb="2" eb="3">
      <t>タ</t>
    </rPh>
    <rPh sb="3" eb="4">
      <t>ショク</t>
    </rPh>
    <rPh sb="4" eb="5">
      <t>スウ</t>
    </rPh>
    <rPh sb="6" eb="7">
      <t>ヒル</t>
    </rPh>
    <phoneticPr fontId="7"/>
  </si>
  <si>
    <t>その他食数：夕</t>
    <rPh sb="2" eb="3">
      <t>タ</t>
    </rPh>
    <rPh sb="3" eb="4">
      <t>ショク</t>
    </rPh>
    <rPh sb="4" eb="5">
      <t>スウ</t>
    </rPh>
    <rPh sb="6" eb="7">
      <t>ユウ</t>
    </rPh>
    <phoneticPr fontId="7"/>
  </si>
  <si>
    <t>その他食数：夜食</t>
    <rPh sb="2" eb="3">
      <t>タ</t>
    </rPh>
    <rPh sb="3" eb="4">
      <t>ショク</t>
    </rPh>
    <rPh sb="4" eb="5">
      <t>スウ</t>
    </rPh>
    <rPh sb="6" eb="8">
      <t>ヤショク</t>
    </rPh>
    <phoneticPr fontId="7"/>
  </si>
  <si>
    <t>その他食数：合計</t>
    <rPh sb="2" eb="3">
      <t>タ</t>
    </rPh>
    <rPh sb="3" eb="4">
      <t>ショク</t>
    </rPh>
    <rPh sb="4" eb="5">
      <t>スウ</t>
    </rPh>
    <rPh sb="6" eb="8">
      <t>ゴウケイ</t>
    </rPh>
    <phoneticPr fontId="7"/>
  </si>
  <si>
    <t>通所</t>
    <rPh sb="0" eb="2">
      <t>ツウショ</t>
    </rPh>
    <phoneticPr fontId="7"/>
  </si>
  <si>
    <t>定員：入所</t>
    <rPh sb="0" eb="2">
      <t>テイイン</t>
    </rPh>
    <rPh sb="3" eb="5">
      <t>ニュウショ</t>
    </rPh>
    <phoneticPr fontId="7"/>
  </si>
  <si>
    <t>定員：ｼｮｰﾄ</t>
    <rPh sb="0" eb="2">
      <t>テイイン</t>
    </rPh>
    <phoneticPr fontId="7"/>
  </si>
  <si>
    <t>定員：通所</t>
    <rPh sb="0" eb="2">
      <t>テイイン</t>
    </rPh>
    <rPh sb="3" eb="5">
      <t>ツウショ</t>
    </rPh>
    <phoneticPr fontId="7"/>
  </si>
  <si>
    <t>定員：その他</t>
    <rPh sb="0" eb="2">
      <t>テイイン</t>
    </rPh>
    <rPh sb="5" eb="6">
      <t>タ</t>
    </rPh>
    <phoneticPr fontId="7"/>
  </si>
  <si>
    <t>定員：合計</t>
    <rPh sb="0" eb="2">
      <t>テイイン</t>
    </rPh>
    <rPh sb="3" eb="5">
      <t>ゴウケイ</t>
    </rPh>
    <phoneticPr fontId="7"/>
  </si>
  <si>
    <t>合計（職員含む）</t>
    <rPh sb="0" eb="2">
      <t>ゴウケイ</t>
    </rPh>
    <rPh sb="3" eb="5">
      <t>ショクイン</t>
    </rPh>
    <rPh sb="5" eb="6">
      <t>フク</t>
    </rPh>
    <phoneticPr fontId="7"/>
  </si>
  <si>
    <t>計（職員含まない）</t>
    <rPh sb="0" eb="1">
      <t>ケイ</t>
    </rPh>
    <rPh sb="2" eb="4">
      <t>ショクイン</t>
    </rPh>
    <rPh sb="4" eb="5">
      <t>フク</t>
    </rPh>
    <phoneticPr fontId="7"/>
  </si>
  <si>
    <t>回</t>
    <rPh sb="0" eb="1">
      <t>カイ</t>
    </rPh>
    <phoneticPr fontId="2"/>
  </si>
  <si>
    <t>食事提供回数/日</t>
    <rPh sb="0" eb="2">
      <t>ショクジ</t>
    </rPh>
    <rPh sb="2" eb="4">
      <t>テイキョウ</t>
    </rPh>
    <rPh sb="4" eb="6">
      <t>カイスウ</t>
    </rPh>
    <rPh sb="7" eb="8">
      <t>ニチ</t>
    </rPh>
    <phoneticPr fontId="1"/>
  </si>
  <si>
    <t>定員又は開始届の食数</t>
    <rPh sb="0" eb="2">
      <t>テイイン</t>
    </rPh>
    <rPh sb="2" eb="3">
      <t>マタ</t>
    </rPh>
    <rPh sb="4" eb="6">
      <t>カイシ</t>
    </rPh>
    <rPh sb="6" eb="7">
      <t>トドケ</t>
    </rPh>
    <rPh sb="8" eb="9">
      <t>ショク</t>
    </rPh>
    <rPh sb="9" eb="10">
      <t>スウ</t>
    </rPh>
    <phoneticPr fontId="1"/>
  </si>
  <si>
    <t>食事提供回数</t>
    <rPh sb="0" eb="2">
      <t>ショクジ</t>
    </rPh>
    <rPh sb="2" eb="4">
      <t>テイキョウ</t>
    </rPh>
    <rPh sb="4" eb="6">
      <t>カイスウ</t>
    </rPh>
    <phoneticPr fontId="2"/>
  </si>
  <si>
    <t>定員数・開始届食数</t>
    <rPh sb="0" eb="3">
      <t>テイインスウ</t>
    </rPh>
    <rPh sb="4" eb="7">
      <t>カイシトドケ</t>
    </rPh>
    <rPh sb="7" eb="8">
      <t>ショク</t>
    </rPh>
    <rPh sb="8" eb="9">
      <t>スウ</t>
    </rPh>
    <phoneticPr fontId="7"/>
  </si>
  <si>
    <t>定員・届出</t>
    <rPh sb="0" eb="2">
      <t>テイイン</t>
    </rPh>
    <rPh sb="3" eb="4">
      <t>トドケ</t>
    </rPh>
    <rPh sb="4" eb="5">
      <t>デ</t>
    </rPh>
    <phoneticPr fontId="7"/>
  </si>
  <si>
    <t>提供数/日</t>
    <rPh sb="0" eb="2">
      <t>テイキョウ</t>
    </rPh>
    <rPh sb="2" eb="3">
      <t>スウ</t>
    </rPh>
    <rPh sb="4" eb="5">
      <t>ニチ</t>
    </rPh>
    <phoneticPr fontId="7"/>
  </si>
  <si>
    <t>定員：入所提供回数</t>
    <rPh sb="0" eb="2">
      <t>テイイン</t>
    </rPh>
    <rPh sb="3" eb="5">
      <t>ニュウショ</t>
    </rPh>
    <rPh sb="5" eb="7">
      <t>テイキョウ</t>
    </rPh>
    <rPh sb="7" eb="9">
      <t>カイスウ</t>
    </rPh>
    <phoneticPr fontId="7"/>
  </si>
  <si>
    <t>定員：ｼｮｰﾄ提供回数</t>
    <rPh sb="0" eb="2">
      <t>テイイン</t>
    </rPh>
    <rPh sb="7" eb="9">
      <t>テイキョウ</t>
    </rPh>
    <rPh sb="9" eb="11">
      <t>カイスウ</t>
    </rPh>
    <phoneticPr fontId="7"/>
  </si>
  <si>
    <t>定員：通所提供回数</t>
    <rPh sb="0" eb="2">
      <t>テイイン</t>
    </rPh>
    <rPh sb="3" eb="5">
      <t>ツウショ</t>
    </rPh>
    <rPh sb="5" eb="7">
      <t>テイキョウ</t>
    </rPh>
    <rPh sb="7" eb="9">
      <t>カイスウ</t>
    </rPh>
    <phoneticPr fontId="7"/>
  </si>
  <si>
    <t>定員：その他提供回数</t>
    <rPh sb="0" eb="2">
      <t>テイイン</t>
    </rPh>
    <rPh sb="5" eb="6">
      <t>タ</t>
    </rPh>
    <rPh sb="6" eb="8">
      <t>テイキョウ</t>
    </rPh>
    <rPh sb="8" eb="10">
      <t>カイスウ</t>
    </rPh>
    <phoneticPr fontId="7"/>
  </si>
  <si>
    <t>　未入力や入力内容にエラーがある場合は、下にメッセージが表示されますので、該当部分を修正してください。</t>
    <phoneticPr fontId="1"/>
  </si>
  <si>
    <t>(kcal)</t>
    <phoneticPr fontId="3"/>
  </si>
  <si>
    <t>(μgRAE)</t>
    <phoneticPr fontId="3"/>
  </si>
  <si>
    <t>個人（</t>
    <rPh sb="0" eb="2">
      <t>コジン</t>
    </rPh>
    <phoneticPr fontId="1"/>
  </si>
  <si>
    <t>）回</t>
    <rPh sb="1" eb="2">
      <t>カイ</t>
    </rPh>
    <phoneticPr fontId="1"/>
  </si>
  <si>
    <t>集団（</t>
    <rPh sb="0" eb="2">
      <t>シュウダン</t>
    </rPh>
    <phoneticPr fontId="1"/>
  </si>
  <si>
    <t>委託事業者名（</t>
    <rPh sb="0" eb="2">
      <t>イタク</t>
    </rPh>
    <rPh sb="2" eb="5">
      <t>ジギョウシャ</t>
    </rPh>
    <rPh sb="5" eb="6">
      <t>メイ</t>
    </rPh>
    <phoneticPr fontId="1"/>
  </si>
  <si>
    <t>）</t>
    <phoneticPr fontId="2"/>
  </si>
  <si>
    <t>1日（</t>
    <rPh sb="1" eb="2">
      <t>ニチ</t>
    </rPh>
    <phoneticPr fontId="1"/>
  </si>
  <si>
    <t>）食</t>
    <rPh sb="1" eb="2">
      <t>ショク</t>
    </rPh>
    <phoneticPr fontId="1"/>
  </si>
  <si>
    <t>（</t>
    <phoneticPr fontId="2"/>
  </si>
  <si>
    <t>）日分</t>
    <rPh sb="1" eb="3">
      <t>ニチブン</t>
    </rPh>
    <phoneticPr fontId="1"/>
  </si>
  <si>
    <t>低栄養リスクレベルの把握について、該当するところにチェックしてください。</t>
    <phoneticPr fontId="3"/>
  </si>
  <si>
    <t>無</t>
    <rPh sb="0" eb="1">
      <t>ム</t>
    </rPh>
    <phoneticPr fontId="2"/>
  </si>
  <si>
    <r>
      <t>No.4</t>
    </r>
    <r>
      <rPr>
        <sz val="10"/>
        <rFont val="ＭＳ Ｐゴシック"/>
        <family val="2"/>
        <charset val="128"/>
      </rPr>
      <t>　食事の基準を設
　　　定</t>
    </r>
    <r>
      <rPr>
        <sz val="10"/>
        <rFont val="ＭＳ Ｐゴシック"/>
        <family val="3"/>
        <charset val="128"/>
      </rPr>
      <t>するにあたり把
　　　握している項目
　　　（複数可）</t>
    </r>
    <rPh sb="11" eb="12">
      <t>セツ</t>
    </rPh>
    <rPh sb="16" eb="17">
      <t>サダム</t>
    </rPh>
    <rPh sb="40" eb="42">
      <t>フクスウ</t>
    </rPh>
    <phoneticPr fontId="1"/>
  </si>
  <si>
    <r>
      <t>No.5</t>
    </r>
    <r>
      <rPr>
        <sz val="10"/>
        <rFont val="ＭＳ Ｐゴシック"/>
        <family val="2"/>
        <charset val="128"/>
      </rPr>
      <t>　食物アレルギー
　　　の</t>
    </r>
    <r>
      <rPr>
        <sz val="10"/>
        <rFont val="ＭＳ Ｐゴシック"/>
        <family val="3"/>
        <charset val="128"/>
      </rPr>
      <t>把握</t>
    </r>
    <rPh sb="17" eb="19">
      <t>ハアク</t>
    </rPh>
    <phoneticPr fontId="1"/>
  </si>
  <si>
    <r>
      <t>No.6　</t>
    </r>
    <r>
      <rPr>
        <sz val="10"/>
        <rFont val="ＭＳ Ｐゴシック"/>
        <family val="3"/>
        <charset val="128"/>
      </rPr>
      <t>給与栄養目標量
　　　の設定根拠</t>
    </r>
    <rPh sb="11" eb="12">
      <t>リョウ</t>
    </rPh>
    <phoneticPr fontId="3"/>
  </si>
  <si>
    <r>
      <t xml:space="preserve">その他の根拠に基づき作成している （ </t>
    </r>
    <r>
      <rPr>
        <sz val="9"/>
        <rFont val="ＭＳ Ｐ明朝"/>
        <family val="1"/>
        <charset val="128"/>
      </rPr>
      <t>具体的に：</t>
    </r>
    <rPh sb="2" eb="3">
      <t>タ</t>
    </rPh>
    <rPh sb="4" eb="6">
      <t>コンキョ</t>
    </rPh>
    <rPh sb="7" eb="8">
      <t>モト</t>
    </rPh>
    <rPh sb="10" eb="12">
      <t>サクセイ</t>
    </rPh>
    <rPh sb="19" eb="22">
      <t>グタイテキ</t>
    </rPh>
    <phoneticPr fontId="1"/>
  </si>
  <si>
    <r>
      <t>No.7　</t>
    </r>
    <r>
      <rPr>
        <sz val="10"/>
        <rFont val="ＭＳ Ｐゴシック"/>
        <family val="3"/>
        <charset val="128"/>
      </rPr>
      <t>給与栄養目標量
　　　の設定方法</t>
    </r>
    <rPh sb="11" eb="12">
      <t>リョウ</t>
    </rPh>
    <rPh sb="19" eb="21">
      <t>ホウホウ</t>
    </rPh>
    <phoneticPr fontId="3"/>
  </si>
  <si>
    <r>
      <t>その他（</t>
    </r>
    <r>
      <rPr>
        <sz val="9"/>
        <rFont val="ＭＳ Ｐ明朝"/>
        <family val="1"/>
        <charset val="128"/>
      </rPr>
      <t>具体的に：</t>
    </r>
    <phoneticPr fontId="1"/>
  </si>
  <si>
    <r>
      <t>No.8　「すこやか北海
　　　道２１」</t>
    </r>
    <r>
      <rPr>
        <vertAlign val="superscript"/>
        <sz val="10"/>
        <rFont val="ＭＳ Ｐゴシック"/>
        <family val="3"/>
        <charset val="128"/>
      </rPr>
      <t>※</t>
    </r>
    <r>
      <rPr>
        <sz val="10"/>
        <rFont val="ＭＳ Ｐゴシック"/>
        <family val="3"/>
        <charset val="128"/>
      </rPr>
      <t>の指標
　　　に係る施設にお
　　　ける給与栄養量
　　　の目標と給与栄
　　　養量</t>
    </r>
    <rPh sb="29" eb="30">
      <t>カカ</t>
    </rPh>
    <rPh sb="31" eb="33">
      <t>シセツ</t>
    </rPh>
    <rPh sb="41" eb="43">
      <t>キュウヨ</t>
    </rPh>
    <rPh sb="43" eb="44">
      <t>エイ</t>
    </rPh>
    <rPh sb="44" eb="45">
      <t>ヨウ</t>
    </rPh>
    <rPh sb="45" eb="46">
      <t>リョウ</t>
    </rPh>
    <rPh sb="51" eb="52">
      <t>メ</t>
    </rPh>
    <rPh sb="52" eb="53">
      <t>シルベ</t>
    </rPh>
    <rPh sb="54" eb="55">
      <t>キュウ</t>
    </rPh>
    <rPh sb="55" eb="56">
      <t>ヨ</t>
    </rPh>
    <rPh sb="56" eb="57">
      <t>エイ</t>
    </rPh>
    <rPh sb="61" eb="62">
      <t>ヨウ</t>
    </rPh>
    <rPh sb="62" eb="63">
      <t>リョウ</t>
    </rPh>
    <phoneticPr fontId="3"/>
  </si>
  <si>
    <t>施設の目標量</t>
    <rPh sb="0" eb="2">
      <t>シセツ</t>
    </rPh>
    <phoneticPr fontId="1"/>
  </si>
  <si>
    <t>適切な量と質の食事をとる者（20歳以上）</t>
    <rPh sb="16" eb="17">
      <t>サイ</t>
    </rPh>
    <rPh sb="17" eb="19">
      <t>イジョウ</t>
    </rPh>
    <phoneticPr fontId="3"/>
  </si>
  <si>
    <r>
      <t>No.9</t>
    </r>
    <r>
      <rPr>
        <sz val="10"/>
        <rFont val="ＭＳ Ｐゴシック"/>
        <family val="2"/>
        <charset val="128"/>
      </rPr>
      <t>　給与栄養目標量と給与栄養量</t>
    </r>
    <phoneticPr fontId="3"/>
  </si>
  <si>
    <r>
      <t>No.11　</t>
    </r>
    <r>
      <rPr>
        <sz val="10"/>
        <rFont val="ＭＳ Ｐゴシック"/>
        <family val="2"/>
        <charset val="128"/>
      </rPr>
      <t>食事の基準
　　　　（給与栄養目標
　　　　量）の 評価
　　　　（複数可）</t>
    </r>
    <rPh sb="21" eb="23">
      <t>モクヒョウ</t>
    </rPh>
    <phoneticPr fontId="1"/>
  </si>
  <si>
    <t>No.12　低栄養リスクレベ
　　　　ルの把握（老人福
　　　　祉・障害者支援施
　　　　設）の有無</t>
    <rPh sb="6" eb="9">
      <t>テイエイヨウ</t>
    </rPh>
    <rPh sb="21" eb="23">
      <t>ハアク</t>
    </rPh>
    <rPh sb="24" eb="26">
      <t>ロウジン</t>
    </rPh>
    <rPh sb="26" eb="27">
      <t>フク</t>
    </rPh>
    <rPh sb="32" eb="33">
      <t>シ</t>
    </rPh>
    <rPh sb="34" eb="37">
      <t>ショウガイシャ</t>
    </rPh>
    <rPh sb="37" eb="39">
      <t>シエン</t>
    </rPh>
    <rPh sb="39" eb="40">
      <t>シ</t>
    </rPh>
    <rPh sb="45" eb="46">
      <t>セツ</t>
    </rPh>
    <phoneticPr fontId="1"/>
  </si>
  <si>
    <r>
      <t>No.13</t>
    </r>
    <r>
      <rPr>
        <sz val="10"/>
        <rFont val="ＭＳ Ｐゴシック"/>
        <family val="2"/>
        <charset val="128"/>
      </rPr>
      <t>　嗜好等の把握
　　　　（複数可）</t>
    </r>
    <rPh sb="6" eb="8">
      <t>シコウ</t>
    </rPh>
    <rPh sb="8" eb="9">
      <t>トウ</t>
    </rPh>
    <rPh sb="10" eb="12">
      <t>ハアク</t>
    </rPh>
    <phoneticPr fontId="1"/>
  </si>
  <si>
    <r>
      <t>No15　</t>
    </r>
    <r>
      <rPr>
        <sz val="10"/>
        <rFont val="ＭＳ Ｐゴシック"/>
        <family val="2"/>
        <charset val="128"/>
      </rPr>
      <t>栄養情報の提
　　　　供</t>
    </r>
    <phoneticPr fontId="1"/>
  </si>
  <si>
    <t>栄養食事指導の実施</t>
    <rPh sb="0" eb="2">
      <t>エイヨウ</t>
    </rPh>
    <rPh sb="2" eb="4">
      <t>ショクジ</t>
    </rPh>
    <rPh sb="4" eb="6">
      <t>シドウ</t>
    </rPh>
    <rPh sb="7" eb="9">
      <t>ジッシ</t>
    </rPh>
    <phoneticPr fontId="1"/>
  </si>
  <si>
    <t>情報提供の実施</t>
    <rPh sb="5" eb="7">
      <t>ジッシ</t>
    </rPh>
    <phoneticPr fontId="1"/>
  </si>
  <si>
    <r>
      <t>No.17　災害時等の</t>
    </r>
    <r>
      <rPr>
        <sz val="10"/>
        <rFont val="ＭＳ Ｐゴシック"/>
        <family val="2"/>
        <charset val="128"/>
      </rPr>
      <t>対応体制</t>
    </r>
    <rPh sb="6" eb="9">
      <t>サイガイジ</t>
    </rPh>
    <rPh sb="9" eb="10">
      <t>トウ</t>
    </rPh>
    <phoneticPr fontId="1"/>
  </si>
  <si>
    <r>
      <t>No.18</t>
    </r>
    <r>
      <rPr>
        <sz val="10"/>
        <rFont val="ＭＳ Ｐゴシック"/>
        <family val="2"/>
        <charset val="128"/>
      </rPr>
      <t>　設備等の整備状況</t>
    </r>
    <phoneticPr fontId="1"/>
  </si>
  <si>
    <r>
      <t>No.19</t>
    </r>
    <r>
      <rPr>
        <sz val="10"/>
        <rFont val="ＭＳ Ｐゴシック"/>
        <family val="2"/>
        <charset val="128"/>
      </rPr>
      <t>　</t>
    </r>
    <r>
      <rPr>
        <sz val="10"/>
        <rFont val="ＭＳ Ｐゴシック"/>
        <family val="3"/>
        <charset val="128"/>
      </rPr>
      <t>給食会議</t>
    </r>
    <r>
      <rPr>
        <sz val="10"/>
        <rFont val="ＭＳ Ｐゴシック"/>
        <family val="2"/>
        <charset val="128"/>
      </rPr>
      <t>実施
　　　　状況</t>
    </r>
    <rPh sb="6" eb="8">
      <t>キュウショク</t>
    </rPh>
    <rPh sb="8" eb="10">
      <t>カイギ</t>
    </rPh>
    <rPh sb="10" eb="12">
      <t>ジッシ</t>
    </rPh>
    <rPh sb="17" eb="19">
      <t>ジョウキョウ</t>
    </rPh>
    <phoneticPr fontId="1"/>
  </si>
  <si>
    <r>
      <t>No.20　会議</t>
    </r>
    <r>
      <rPr>
        <sz val="10"/>
        <rFont val="ＭＳ Ｐゴシック"/>
        <family val="2"/>
        <charset val="128"/>
      </rPr>
      <t>構成メン
　　　　バー</t>
    </r>
    <rPh sb="6" eb="8">
      <t>カイギ</t>
    </rPh>
    <rPh sb="8" eb="10">
      <t>コウセイ</t>
    </rPh>
    <phoneticPr fontId="1"/>
  </si>
  <si>
    <r>
      <t>No.21</t>
    </r>
    <r>
      <rPr>
        <sz val="10"/>
        <rFont val="ＭＳ Ｐゴシック"/>
        <family val="2"/>
        <charset val="128"/>
      </rPr>
      <t>　給食数</t>
    </r>
    <r>
      <rPr>
        <sz val="10"/>
        <rFont val="ＭＳ Ｐゴシック"/>
        <family val="3"/>
        <charset val="128"/>
      </rPr>
      <t>・定員数等</t>
    </r>
    <rPh sb="6" eb="9">
      <t>キュウショクスウ</t>
    </rPh>
    <rPh sb="10" eb="12">
      <t>テイイン</t>
    </rPh>
    <rPh sb="12" eb="13">
      <t>スウ</t>
    </rPh>
    <rPh sb="13" eb="14">
      <t>トウ</t>
    </rPh>
    <phoneticPr fontId="2"/>
  </si>
  <si>
    <t>その他（配食サービスなど）</t>
    <rPh sb="2" eb="3">
      <t>タ</t>
    </rPh>
    <rPh sb="4" eb="6">
      <t>ハイショク</t>
    </rPh>
    <phoneticPr fontId="2"/>
  </si>
  <si>
    <t>No.22　食事の開始時刻</t>
    <rPh sb="6" eb="8">
      <t>ショクジ</t>
    </rPh>
    <rPh sb="9" eb="11">
      <t>カイシ</t>
    </rPh>
    <rPh sb="11" eb="13">
      <t>ジコク</t>
    </rPh>
    <phoneticPr fontId="2"/>
  </si>
  <si>
    <t>No.23　配送先</t>
    <rPh sb="6" eb="9">
      <t>ハイソウサキ</t>
    </rPh>
    <phoneticPr fontId="2"/>
  </si>
  <si>
    <t>　　別に定める場合を除き、毎年度６月の実績について報告してください。</t>
    <rPh sb="2" eb="3">
      <t>ベツ</t>
    </rPh>
    <rPh sb="4" eb="5">
      <t>サダ</t>
    </rPh>
    <rPh sb="7" eb="9">
      <t>バアイ</t>
    </rPh>
    <rPh sb="10" eb="11">
      <t>ノゾ</t>
    </rPh>
    <rPh sb="13" eb="16">
      <t>マイネンド</t>
    </rPh>
    <rPh sb="17" eb="18">
      <t>ツキ</t>
    </rPh>
    <phoneticPr fontId="7"/>
  </si>
  <si>
    <t>把握しているにチェックをした場合は、対応内容をチェックしてください。（複数回答可）</t>
    <rPh sb="0" eb="2">
      <t>ハアク</t>
    </rPh>
    <rPh sb="18" eb="20">
      <t>タイオウ</t>
    </rPh>
    <rPh sb="20" eb="22">
      <t>ナイヨウ</t>
    </rPh>
    <rPh sb="35" eb="37">
      <t>フクスウ</t>
    </rPh>
    <rPh sb="37" eb="40">
      <t>カイトウカ</t>
    </rPh>
    <phoneticPr fontId="7"/>
  </si>
  <si>
    <t>すこやか北海道21の指標に係る施設における給与栄養量の目標と給与栄養量</t>
    <rPh sb="4" eb="7">
      <t>ホッカイドウ</t>
    </rPh>
    <rPh sb="10" eb="12">
      <t>シヒョウ</t>
    </rPh>
    <rPh sb="13" eb="14">
      <t>カカ</t>
    </rPh>
    <rPh sb="15" eb="17">
      <t>シセツ</t>
    </rPh>
    <rPh sb="21" eb="23">
      <t>キュウヨ</t>
    </rPh>
    <rPh sb="23" eb="26">
      <t>エイヨウリョウ</t>
    </rPh>
    <rPh sb="27" eb="29">
      <t>モクヒョウ</t>
    </rPh>
    <rPh sb="30" eb="32">
      <t>キュウヨ</t>
    </rPh>
    <rPh sb="32" eb="35">
      <t>エイヨウリョウ</t>
    </rPh>
    <phoneticPr fontId="7"/>
  </si>
  <si>
    <t>成人（20歳以上）の一般食（常食）について、各項目に数値を記載してください。</t>
    <rPh sb="0" eb="2">
      <t>セイジン</t>
    </rPh>
    <rPh sb="5" eb="6">
      <t>サイ</t>
    </rPh>
    <rPh sb="6" eb="8">
      <t>イジョウ</t>
    </rPh>
    <rPh sb="22" eb="25">
      <t>カクコウモク</t>
    </rPh>
    <rPh sb="26" eb="28">
      <t>スウチ</t>
    </rPh>
    <rPh sb="29" eb="31">
      <t>キサイ</t>
    </rPh>
    <phoneticPr fontId="7"/>
  </si>
  <si>
    <t>　給与栄養目標量については、施設において献立作成の基準となる食種の名称と目標量を記載してください。
　なお、目標量に範囲を設けている施設については、その範囲を 「○○ ～ ○○（mg）」　のように記載してください。</t>
    <rPh sb="14" eb="16">
      <t>シセツ</t>
    </rPh>
    <rPh sb="20" eb="22">
      <t>コンダテ</t>
    </rPh>
    <rPh sb="22" eb="24">
      <t>サクセイ</t>
    </rPh>
    <rPh sb="25" eb="27">
      <t>キジュン</t>
    </rPh>
    <rPh sb="33" eb="35">
      <t>メイショウ</t>
    </rPh>
    <rPh sb="36" eb="39">
      <t>モクヒョウリョウ</t>
    </rPh>
    <rPh sb="40" eb="42">
      <t>キサイ</t>
    </rPh>
    <rPh sb="54" eb="57">
      <t>モクヒョウリョウ</t>
    </rPh>
    <rPh sb="58" eb="60">
      <t>ハンイ</t>
    </rPh>
    <rPh sb="61" eb="62">
      <t>モウ</t>
    </rPh>
    <rPh sb="66" eb="68">
      <t>シセツ</t>
    </rPh>
    <rPh sb="76" eb="78">
      <t>ハンイ</t>
    </rPh>
    <rPh sb="98" eb="100">
      <t>キサイ</t>
    </rPh>
    <phoneticPr fontId="7"/>
  </si>
  <si>
    <t>　残食調査などにより全体の状況を把握している場合は、「全体的に把握している」にチェックをし、調査の回数（例：年○回）と方法を記載してください。</t>
    <rPh sb="1" eb="2">
      <t>ザン</t>
    </rPh>
    <rPh sb="2" eb="3">
      <t>ショク</t>
    </rPh>
    <rPh sb="3" eb="5">
      <t>チョウサ</t>
    </rPh>
    <rPh sb="49" eb="51">
      <t>カイスウ</t>
    </rPh>
    <rPh sb="52" eb="53">
      <t>レイ</t>
    </rPh>
    <rPh sb="54" eb="55">
      <t>ネン</t>
    </rPh>
    <rPh sb="56" eb="57">
      <t>カイ</t>
    </rPh>
    <rPh sb="59" eb="61">
      <t>ホウホウ</t>
    </rPh>
    <phoneticPr fontId="7"/>
  </si>
  <si>
    <r>
      <t xml:space="preserve">低栄養リスクレベルの把握
</t>
    </r>
    <r>
      <rPr>
        <sz val="8"/>
        <rFont val="ＭＳ Ｐゴシック"/>
        <family val="3"/>
        <charset val="128"/>
      </rPr>
      <t>※老人福祉施設、障害者支援施設のみ回答してください</t>
    </r>
    <rPh sb="0" eb="3">
      <t>テイエイヨウ</t>
    </rPh>
    <rPh sb="10" eb="12">
      <t>ハアク</t>
    </rPh>
    <phoneticPr fontId="7"/>
  </si>
  <si>
    <t>　アンケートなどにより全体の状況を把握している場合は、「全体的に把握している」にチェックをし、調査の回数（例：年○回）と方法を記載してください。</t>
    <rPh sb="50" eb="52">
      <t>カイスウ</t>
    </rPh>
    <rPh sb="53" eb="54">
      <t>レイ</t>
    </rPh>
    <rPh sb="55" eb="56">
      <t>ネン</t>
    </rPh>
    <rPh sb="57" eb="58">
      <t>カイ</t>
    </rPh>
    <phoneticPr fontId="7"/>
  </si>
  <si>
    <t>　掲示している場合は、表示している項目をチェックしてください。</t>
    <rPh sb="1" eb="3">
      <t>ケイジ</t>
    </rPh>
    <rPh sb="7" eb="9">
      <t>バアイ</t>
    </rPh>
    <rPh sb="11" eb="13">
      <t>ヒョウジ</t>
    </rPh>
    <rPh sb="17" eb="19">
      <t>コウモク</t>
    </rPh>
    <phoneticPr fontId="7"/>
  </si>
  <si>
    <t>　利用者に対する栄養指導の実施の有無等について、該当するものにチェックをし、前年度（年間）の実施延べ回数を記載してください。</t>
    <rPh sb="1" eb="4">
      <t>リヨウシャ</t>
    </rPh>
    <rPh sb="8" eb="10">
      <t>エイヨウ</t>
    </rPh>
    <rPh sb="10" eb="12">
      <t>シドウ</t>
    </rPh>
    <rPh sb="13" eb="15">
      <t>ジッシ</t>
    </rPh>
    <rPh sb="16" eb="18">
      <t>ウム</t>
    </rPh>
    <rPh sb="18" eb="19">
      <t>トウ</t>
    </rPh>
    <rPh sb="24" eb="26">
      <t>ガイトウ</t>
    </rPh>
    <rPh sb="38" eb="41">
      <t>ゼンネンド</t>
    </rPh>
    <rPh sb="42" eb="44">
      <t>ネンカン</t>
    </rPh>
    <rPh sb="46" eb="48">
      <t>ジッシ</t>
    </rPh>
    <rPh sb="48" eb="49">
      <t>ノ</t>
    </rPh>
    <rPh sb="50" eb="52">
      <t>カイスウ</t>
    </rPh>
    <rPh sb="53" eb="55">
      <t>キサイ</t>
    </rPh>
    <phoneticPr fontId="7"/>
  </si>
  <si>
    <t>　情報提供の実施の有無について、該当するものにチェックをし、有の場合は、該当する項目をチェックしてください。（複数回答可）。</t>
    <rPh sb="1" eb="3">
      <t>ジョウホウ</t>
    </rPh>
    <rPh sb="3" eb="5">
      <t>テイキョウ</t>
    </rPh>
    <rPh sb="6" eb="8">
      <t>ジッシ</t>
    </rPh>
    <rPh sb="9" eb="11">
      <t>ウム</t>
    </rPh>
    <rPh sb="16" eb="18">
      <t>ガイトウ</t>
    </rPh>
    <phoneticPr fontId="7"/>
  </si>
  <si>
    <t>　給食業務の委託の有無について、該当するものにチェックし、有の場合は、委託契約書の有無のチェックと、委託事業者名を記載してください。</t>
    <rPh sb="1" eb="3">
      <t>キュウショク</t>
    </rPh>
    <rPh sb="3" eb="5">
      <t>ギョウム</t>
    </rPh>
    <rPh sb="6" eb="8">
      <t>イタク</t>
    </rPh>
    <rPh sb="9" eb="11">
      <t>ウム</t>
    </rPh>
    <rPh sb="16" eb="18">
      <t>ガイトウ</t>
    </rPh>
    <rPh sb="29" eb="30">
      <t>アリ</t>
    </rPh>
    <rPh sb="31" eb="33">
      <t>バアイ</t>
    </rPh>
    <rPh sb="35" eb="37">
      <t>イタク</t>
    </rPh>
    <rPh sb="37" eb="40">
      <t>ケイヤクショ</t>
    </rPh>
    <rPh sb="41" eb="43">
      <t>ウム</t>
    </rPh>
    <rPh sb="50" eb="52">
      <t>イタク</t>
    </rPh>
    <rPh sb="52" eb="55">
      <t>ジギョウシャ</t>
    </rPh>
    <rPh sb="55" eb="56">
      <t>メイ</t>
    </rPh>
    <rPh sb="57" eb="59">
      <t>キサイ</t>
    </rPh>
    <phoneticPr fontId="7"/>
  </si>
  <si>
    <t>　災害時等（災害や事故、食中毒等）における食事提供マニュアル、連絡網、食事の供給体制の有無について、該当するものにチェックをしてください。</t>
    <rPh sb="1" eb="4">
      <t>サイガイジ</t>
    </rPh>
    <rPh sb="4" eb="5">
      <t>トウ</t>
    </rPh>
    <rPh sb="6" eb="8">
      <t>サイガイ</t>
    </rPh>
    <rPh sb="9" eb="11">
      <t>ジコ</t>
    </rPh>
    <rPh sb="12" eb="15">
      <t>ショクチュウドク</t>
    </rPh>
    <rPh sb="15" eb="16">
      <t>トウ</t>
    </rPh>
    <rPh sb="21" eb="23">
      <t>ショクジ</t>
    </rPh>
    <rPh sb="23" eb="25">
      <t>テイキョウ</t>
    </rPh>
    <rPh sb="31" eb="34">
      <t>レンラクモウ</t>
    </rPh>
    <rPh sb="35" eb="37">
      <t>ショクジ</t>
    </rPh>
    <rPh sb="38" eb="40">
      <t>キョウキュウ</t>
    </rPh>
    <rPh sb="40" eb="42">
      <t>タイセイ</t>
    </rPh>
    <rPh sb="43" eb="45">
      <t>ウム</t>
    </rPh>
    <rPh sb="50" eb="52">
      <t>ガイトウ</t>
    </rPh>
    <phoneticPr fontId="7"/>
  </si>
  <si>
    <t>給食数・定員数等</t>
    <rPh sb="4" eb="7">
      <t>テイインスウ</t>
    </rPh>
    <rPh sb="7" eb="8">
      <t>トウ</t>
    </rPh>
    <phoneticPr fontId="7"/>
  </si>
  <si>
    <t>　毎年度６月１日現在の給食提供人数及び定員又は開始届の食数を記載してください。</t>
    <rPh sb="1" eb="4">
      <t>マイネンド</t>
    </rPh>
    <rPh sb="7" eb="8">
      <t>ヒ</t>
    </rPh>
    <rPh sb="8" eb="10">
      <t>ゲンザイ</t>
    </rPh>
    <rPh sb="11" eb="13">
      <t>キュウショク</t>
    </rPh>
    <rPh sb="13" eb="15">
      <t>テイキョウ</t>
    </rPh>
    <rPh sb="15" eb="17">
      <t>ニンズウ</t>
    </rPh>
    <rPh sb="17" eb="18">
      <t>オヨ</t>
    </rPh>
    <rPh sb="30" eb="32">
      <t>キサイ</t>
    </rPh>
    <phoneticPr fontId="7"/>
  </si>
  <si>
    <t>*</t>
    <phoneticPr fontId="2"/>
  </si>
  <si>
    <t>*</t>
    <phoneticPr fontId="2"/>
  </si>
  <si>
    <t>病院用No.12</t>
    <rPh sb="0" eb="2">
      <t>ビョウイン</t>
    </rPh>
    <rPh sb="2" eb="3">
      <t>ヨウ</t>
    </rPh>
    <phoneticPr fontId="7"/>
  </si>
  <si>
    <t>NSTの実施</t>
    <rPh sb="4" eb="6">
      <t>ジッシ</t>
    </rPh>
    <phoneticPr fontId="7"/>
  </si>
  <si>
    <t>低栄養リスクレベルの把握</t>
    <rPh sb="0" eb="3">
      <t>テイエイヨウ</t>
    </rPh>
    <rPh sb="10" eb="12">
      <t>ハアク</t>
    </rPh>
    <phoneticPr fontId="7"/>
  </si>
  <si>
    <t>低栄養リスクレベルの人数</t>
    <rPh sb="0" eb="3">
      <t>テイエイヨウ</t>
    </rPh>
    <rPh sb="10" eb="12">
      <t>ニンズウ</t>
    </rPh>
    <phoneticPr fontId="7"/>
  </si>
  <si>
    <t>-</t>
    <phoneticPr fontId="7"/>
  </si>
  <si>
    <t>老福等用No.12</t>
    <rPh sb="0" eb="1">
      <t>ロウ</t>
    </rPh>
    <rPh sb="1" eb="2">
      <t>フク</t>
    </rPh>
    <rPh sb="2" eb="3">
      <t>トウ</t>
    </rPh>
    <rPh sb="3" eb="4">
      <t>ヨウ</t>
    </rPh>
    <phoneticPr fontId="7"/>
  </si>
  <si>
    <t>栄養マネジメント</t>
    <rPh sb="0" eb="2">
      <t>エイヨウ</t>
    </rPh>
    <phoneticPr fontId="7"/>
  </si>
  <si>
    <t>病院用No.9</t>
    <rPh sb="0" eb="2">
      <t>ビョウイン</t>
    </rPh>
    <rPh sb="2" eb="3">
      <t>ヨウ</t>
    </rPh>
    <phoneticPr fontId="7"/>
  </si>
  <si>
    <t>治療食基準</t>
    <rPh sb="0" eb="2">
      <t>チリョウ</t>
    </rPh>
    <rPh sb="2" eb="3">
      <t>ショク</t>
    </rPh>
    <rPh sb="3" eb="5">
      <t>キジュン</t>
    </rPh>
    <phoneticPr fontId="7"/>
  </si>
  <si>
    <t>最終改定
年月日</t>
    <rPh sb="0" eb="2">
      <t>サイシュウ</t>
    </rPh>
    <rPh sb="2" eb="4">
      <t>カイテイ</t>
    </rPh>
    <rPh sb="5" eb="8">
      <t>ネンガッピ</t>
    </rPh>
    <phoneticPr fontId="7"/>
  </si>
  <si>
    <t>治療食区分</t>
    <rPh sb="0" eb="3">
      <t>チリョウショク</t>
    </rPh>
    <rPh sb="3" eb="5">
      <t>クブン</t>
    </rPh>
    <phoneticPr fontId="7"/>
  </si>
  <si>
    <t>病態別</t>
    <rPh sb="0" eb="3">
      <t>ビョウタイベツ</t>
    </rPh>
    <phoneticPr fontId="7"/>
  </si>
  <si>
    <t>成分栄養別</t>
    <rPh sb="0" eb="2">
      <t>セイブン</t>
    </rPh>
    <rPh sb="2" eb="4">
      <t>エイヨウ</t>
    </rPh>
    <rPh sb="4" eb="5">
      <t>ベツ</t>
    </rPh>
    <phoneticPr fontId="7"/>
  </si>
  <si>
    <t>病態成分併用</t>
    <rPh sb="0" eb="2">
      <t>ビョウタイ</t>
    </rPh>
    <rPh sb="2" eb="4">
      <t>セイブン</t>
    </rPh>
    <rPh sb="4" eb="6">
      <t>ヘイヨウ</t>
    </rPh>
    <phoneticPr fontId="7"/>
  </si>
  <si>
    <t>治療食基準最終改定</t>
    <rPh sb="0" eb="3">
      <t>チリョウショク</t>
    </rPh>
    <rPh sb="3" eb="5">
      <t>キジュン</t>
    </rPh>
    <rPh sb="5" eb="7">
      <t>サイシュウ</t>
    </rPh>
    <rPh sb="7" eb="9">
      <t>カイテイ</t>
    </rPh>
    <phoneticPr fontId="24"/>
  </si>
  <si>
    <t>治療食：病態別</t>
    <rPh sb="0" eb="3">
      <t>チリョウショク</t>
    </rPh>
    <rPh sb="4" eb="6">
      <t>ビョウタイ</t>
    </rPh>
    <rPh sb="6" eb="7">
      <t>ベツ</t>
    </rPh>
    <phoneticPr fontId="24"/>
  </si>
  <si>
    <t>治療食：成分別</t>
    <rPh sb="0" eb="3">
      <t>チリョウショク</t>
    </rPh>
    <rPh sb="4" eb="6">
      <t>セイブン</t>
    </rPh>
    <rPh sb="6" eb="7">
      <t>ベツ</t>
    </rPh>
    <phoneticPr fontId="24"/>
  </si>
  <si>
    <t>治療食：併用</t>
    <rPh sb="0" eb="3">
      <t>チリョウショク</t>
    </rPh>
    <rPh sb="4" eb="6">
      <t>ヘイヨウ</t>
    </rPh>
    <phoneticPr fontId="24"/>
  </si>
  <si>
    <t>治療食：その他</t>
    <rPh sb="0" eb="3">
      <t>チリョウショク</t>
    </rPh>
    <rPh sb="6" eb="7">
      <t>タ</t>
    </rPh>
    <phoneticPr fontId="24"/>
  </si>
  <si>
    <t>-</t>
    <phoneticPr fontId="7"/>
  </si>
  <si>
    <t>学校用No.19</t>
    <rPh sb="0" eb="2">
      <t>ガッコウ</t>
    </rPh>
    <rPh sb="2" eb="3">
      <t>ヨウ</t>
    </rPh>
    <phoneticPr fontId="7"/>
  </si>
  <si>
    <t>小学校</t>
    <rPh sb="0" eb="3">
      <t>ショウガッコウ</t>
    </rPh>
    <phoneticPr fontId="7"/>
  </si>
  <si>
    <t>中学校</t>
    <rPh sb="0" eb="3">
      <t>チュウガッコウ</t>
    </rPh>
    <phoneticPr fontId="7"/>
  </si>
  <si>
    <t>高等学校</t>
    <rPh sb="0" eb="2">
      <t>コウトウ</t>
    </rPh>
    <rPh sb="2" eb="4">
      <t>ガッコウ</t>
    </rPh>
    <phoneticPr fontId="7"/>
  </si>
  <si>
    <t>夜間課程</t>
    <rPh sb="0" eb="2">
      <t>ヤカン</t>
    </rPh>
    <rPh sb="2" eb="4">
      <t>カテイ</t>
    </rPh>
    <phoneticPr fontId="7"/>
  </si>
  <si>
    <t>その他１</t>
    <rPh sb="2" eb="3">
      <t>タ</t>
    </rPh>
    <phoneticPr fontId="7"/>
  </si>
  <si>
    <t>その他２</t>
    <rPh sb="2" eb="3">
      <t>タ</t>
    </rPh>
    <phoneticPr fontId="7"/>
  </si>
  <si>
    <t>低学年</t>
    <rPh sb="0" eb="3">
      <t>テイガクネン</t>
    </rPh>
    <phoneticPr fontId="7"/>
  </si>
  <si>
    <t>中学年</t>
    <rPh sb="0" eb="3">
      <t>チュウガクネン</t>
    </rPh>
    <phoneticPr fontId="7"/>
  </si>
  <si>
    <t>高学年</t>
    <rPh sb="0" eb="3">
      <t>コウガクネン</t>
    </rPh>
    <phoneticPr fontId="7"/>
  </si>
  <si>
    <t>食数：低学年</t>
    <rPh sb="0" eb="2">
      <t>ショクスウ</t>
    </rPh>
    <rPh sb="3" eb="6">
      <t>テイガクネン</t>
    </rPh>
    <phoneticPr fontId="7"/>
  </si>
  <si>
    <t>食数：中学年</t>
    <rPh sb="0" eb="2">
      <t>ショクスウ</t>
    </rPh>
    <rPh sb="3" eb="6">
      <t>チュウガクネン</t>
    </rPh>
    <phoneticPr fontId="7"/>
  </si>
  <si>
    <t>食数：高学年</t>
    <rPh sb="0" eb="2">
      <t>ショクスウ</t>
    </rPh>
    <rPh sb="3" eb="6">
      <t>コウガクネン</t>
    </rPh>
    <phoneticPr fontId="7"/>
  </si>
  <si>
    <t>食数：中学校</t>
    <rPh sb="0" eb="2">
      <t>ショクスウ</t>
    </rPh>
    <rPh sb="3" eb="6">
      <t>チュウガッコウ</t>
    </rPh>
    <phoneticPr fontId="7"/>
  </si>
  <si>
    <t>食数：高校</t>
    <rPh sb="0" eb="2">
      <t>ショクスウ</t>
    </rPh>
    <rPh sb="3" eb="5">
      <t>コウコウ</t>
    </rPh>
    <phoneticPr fontId="7"/>
  </si>
  <si>
    <t>食数：夜間</t>
    <rPh sb="0" eb="2">
      <t>ショクスウ</t>
    </rPh>
    <rPh sb="3" eb="5">
      <t>ヤカン</t>
    </rPh>
    <phoneticPr fontId="7"/>
  </si>
  <si>
    <t>食数：その他1</t>
    <rPh sb="0" eb="2">
      <t>ショクスウ</t>
    </rPh>
    <rPh sb="5" eb="6">
      <t>タ</t>
    </rPh>
    <phoneticPr fontId="7"/>
  </si>
  <si>
    <t>その他1記述</t>
    <rPh sb="2" eb="3">
      <t>タ</t>
    </rPh>
    <rPh sb="4" eb="6">
      <t>キジュツ</t>
    </rPh>
    <phoneticPr fontId="7"/>
  </si>
  <si>
    <t>食数：その他2</t>
    <rPh sb="0" eb="2">
      <t>ショクスウ</t>
    </rPh>
    <rPh sb="5" eb="6">
      <t>タ</t>
    </rPh>
    <phoneticPr fontId="7"/>
  </si>
  <si>
    <t>その他2記述</t>
    <rPh sb="2" eb="3">
      <t>タ</t>
    </rPh>
    <rPh sb="4" eb="6">
      <t>キジュツ</t>
    </rPh>
    <phoneticPr fontId="7"/>
  </si>
  <si>
    <t>食数：合計</t>
    <rPh sb="0" eb="2">
      <t>ショクスウ</t>
    </rPh>
    <rPh sb="3" eb="5">
      <t>ゴウケイ</t>
    </rPh>
    <phoneticPr fontId="7"/>
  </si>
  <si>
    <t>食数：職員食</t>
    <rPh sb="0" eb="2">
      <t>ショクスウ</t>
    </rPh>
    <rPh sb="3" eb="5">
      <t>ショクイン</t>
    </rPh>
    <rPh sb="5" eb="6">
      <t>ショク</t>
    </rPh>
    <phoneticPr fontId="7"/>
  </si>
  <si>
    <t>食数：合計職員含む</t>
    <rPh sb="0" eb="2">
      <t>ショクスウ</t>
    </rPh>
    <rPh sb="3" eb="5">
      <t>ゴウケイ</t>
    </rPh>
    <rPh sb="5" eb="7">
      <t>ショクイン</t>
    </rPh>
    <rPh sb="7" eb="8">
      <t>フク</t>
    </rPh>
    <phoneticPr fontId="7"/>
  </si>
  <si>
    <t>病院用　老福等用　事業所用No.8</t>
    <rPh sb="0" eb="2">
      <t>ビョウイン</t>
    </rPh>
    <rPh sb="2" eb="3">
      <t>ヨウ</t>
    </rPh>
    <rPh sb="4" eb="5">
      <t>ロウ</t>
    </rPh>
    <rPh sb="5" eb="7">
      <t>フクトウ</t>
    </rPh>
    <rPh sb="7" eb="8">
      <t>ヨウ</t>
    </rPh>
    <rPh sb="13" eb="14">
      <t>ショヨウ</t>
    </rPh>
    <phoneticPr fontId="7"/>
  </si>
  <si>
    <t>学校用　児福用No.9　病院用　老福等用　事業所用No.10</t>
    <rPh sb="0" eb="2">
      <t>ガッコウ</t>
    </rPh>
    <rPh sb="2" eb="3">
      <t>ヨウ</t>
    </rPh>
    <rPh sb="4" eb="5">
      <t>ジ</t>
    </rPh>
    <rPh sb="5" eb="6">
      <t>フク</t>
    </rPh>
    <rPh sb="6" eb="7">
      <t>ヨウ</t>
    </rPh>
    <rPh sb="21" eb="24">
      <t>ジギョウショ</t>
    </rPh>
    <rPh sb="24" eb="25">
      <t>ヨウ</t>
    </rPh>
    <phoneticPr fontId="7"/>
  </si>
  <si>
    <t>学校用　児福用No.10　　病院用　老福等用　事業所用No.11</t>
    <rPh sb="0" eb="2">
      <t>ガッコウ</t>
    </rPh>
    <rPh sb="2" eb="3">
      <t>ヨウ</t>
    </rPh>
    <rPh sb="4" eb="6">
      <t>ジフク</t>
    </rPh>
    <rPh sb="6" eb="7">
      <t>ヨウ</t>
    </rPh>
    <rPh sb="14" eb="16">
      <t>ビョウイン</t>
    </rPh>
    <rPh sb="16" eb="17">
      <t>ヨウ</t>
    </rPh>
    <rPh sb="18" eb="19">
      <t>ロウ</t>
    </rPh>
    <rPh sb="19" eb="21">
      <t>フクトウ</t>
    </rPh>
    <rPh sb="21" eb="22">
      <t>ヨウ</t>
    </rPh>
    <phoneticPr fontId="7"/>
  </si>
  <si>
    <t>学校用　児福用No.11　病院用　老福等用No.13　事業所用No.12</t>
    <rPh sb="0" eb="2">
      <t>ガッコウ</t>
    </rPh>
    <rPh sb="2" eb="3">
      <t>ヨウ</t>
    </rPh>
    <rPh sb="4" eb="6">
      <t>ジフク</t>
    </rPh>
    <rPh sb="6" eb="7">
      <t>ヨウ</t>
    </rPh>
    <rPh sb="13" eb="15">
      <t>ビョウイン</t>
    </rPh>
    <rPh sb="15" eb="16">
      <t>ヨウ</t>
    </rPh>
    <rPh sb="17" eb="18">
      <t>ロウ</t>
    </rPh>
    <rPh sb="18" eb="20">
      <t>フクトウ</t>
    </rPh>
    <rPh sb="20" eb="21">
      <t>ヨウ</t>
    </rPh>
    <phoneticPr fontId="7"/>
  </si>
  <si>
    <t>学校用　児福用No.12　病院用　老福等用No.14　事業所用No.13</t>
    <rPh sb="0" eb="2">
      <t>ガッコウ</t>
    </rPh>
    <rPh sb="2" eb="3">
      <t>ヨウ</t>
    </rPh>
    <rPh sb="4" eb="5">
      <t>コ</t>
    </rPh>
    <rPh sb="5" eb="6">
      <t>ビョウジ</t>
    </rPh>
    <rPh sb="6" eb="7">
      <t>ヨウ</t>
    </rPh>
    <rPh sb="13" eb="15">
      <t>ビョウイン</t>
    </rPh>
    <rPh sb="15" eb="16">
      <t>ヨウ</t>
    </rPh>
    <rPh sb="17" eb="18">
      <t>ロウ</t>
    </rPh>
    <rPh sb="18" eb="20">
      <t>フクトウ</t>
    </rPh>
    <rPh sb="20" eb="21">
      <t>ヨウ</t>
    </rPh>
    <phoneticPr fontId="7"/>
  </si>
  <si>
    <t>学校用　児福用No.13　病院用　老福等用No.15　事業所用No.14</t>
    <phoneticPr fontId="7"/>
  </si>
  <si>
    <t>学校用　児福用No.14　病院用　老福等用No.16　事業所用No.15</t>
    <phoneticPr fontId="7"/>
  </si>
  <si>
    <t>学校用　児福用No.15　病院用　老福等用　事業所用No.17</t>
    <phoneticPr fontId="3"/>
  </si>
  <si>
    <t>学校用　児福用No.16　病院用　老福等用　事業所用No.18</t>
    <rPh sb="0" eb="2">
      <t>ガッコウ</t>
    </rPh>
    <phoneticPr fontId="7"/>
  </si>
  <si>
    <t>学校用　児福用No.17　病院用　老福等用　事業所用No.19</t>
    <phoneticPr fontId="7"/>
  </si>
  <si>
    <t>学校用　児福用No.18　病院用　老福等用　事業所用No.20</t>
    <phoneticPr fontId="7"/>
  </si>
  <si>
    <t>児福用No.19　病院用　老福等用　事業所用No.21</t>
    <rPh sb="9" eb="11">
      <t>ビョウイン</t>
    </rPh>
    <rPh sb="11" eb="12">
      <t>ヨウ</t>
    </rPh>
    <rPh sb="13" eb="14">
      <t>ロウ</t>
    </rPh>
    <rPh sb="14" eb="15">
      <t>フク</t>
    </rPh>
    <rPh sb="15" eb="16">
      <t>トウ</t>
    </rPh>
    <rPh sb="16" eb="17">
      <t>ヨウ</t>
    </rPh>
    <phoneticPr fontId="7"/>
  </si>
  <si>
    <t>No.22以降（学校No.20以降）集計　対象外</t>
    <rPh sb="5" eb="7">
      <t>イコウ</t>
    </rPh>
    <rPh sb="8" eb="10">
      <t>ガッコウ</t>
    </rPh>
    <rPh sb="15" eb="17">
      <t>イコウ</t>
    </rPh>
    <rPh sb="18" eb="20">
      <t>シュウケイ</t>
    </rPh>
    <rPh sb="21" eb="24">
      <t>タイショウガイ</t>
    </rPh>
    <phoneticPr fontId="7"/>
  </si>
  <si>
    <t>-</t>
    <phoneticPr fontId="7"/>
  </si>
  <si>
    <t>　0157ｰ24ｰ4172</t>
    <phoneticPr fontId="3"/>
  </si>
  <si>
    <t>北海道北見保健所企画総務課企画係</t>
    <rPh sb="0" eb="3">
      <t>ホッカイドウ</t>
    </rPh>
    <rPh sb="3" eb="5">
      <t>キタミ</t>
    </rPh>
    <rPh sb="5" eb="8">
      <t>ホケンジョ</t>
    </rPh>
    <rPh sb="8" eb="10">
      <t>キカク</t>
    </rPh>
    <rPh sb="10" eb="13">
      <t>ソウムカ</t>
    </rPh>
    <rPh sb="13" eb="16">
      <t>キカクガカリ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</si>
</sst>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 "/>
    <numFmt numFmtId="179" formatCode="h:mm;@"/>
  </numFmts>
  <fonts count="36" x14ac:knownFonts="1">
    <font>
      <sz val="10"/>
      <color theme="1"/>
      <name val="ＭＳ Ｐゴシック"/>
      <family val="2"/>
      <charset val="128"/>
    </font>
    <font>
      <sz val="18"/>
      <color theme="3"/>
      <name val="游ゴシック Light"/>
      <family val="2"/>
      <charset val="128"/>
      <scheme val="major"/>
    </font>
    <font>
      <sz val="10"/>
      <color rgb="FFFF0000"/>
      <name val="ＭＳ Ｐゴシック"/>
      <family val="2"/>
      <charset val="128"/>
    </font>
    <font>
      <sz val="6"/>
      <name val="ＭＳ Ｐゴシック"/>
      <family val="2"/>
      <charset val="128"/>
    </font>
    <font>
      <sz val="10"/>
      <name val="ＭＳ Ｐゴシック"/>
      <family val="3"/>
      <charset val="128"/>
    </font>
    <font>
      <sz val="10"/>
      <name val="ＭＳ Ｐゴシック"/>
      <family val="2"/>
      <charset val="128"/>
    </font>
    <font>
      <sz val="11"/>
      <color rgb="FFFFFF0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sz val="14"/>
      <name val="ＭＳ Ｐゴシック"/>
      <family val="3"/>
      <charset val="128"/>
    </font>
    <font>
      <sz val="10"/>
      <name val="ＭＳ Ｐ明朝"/>
      <family val="1"/>
      <charset val="128"/>
    </font>
    <font>
      <sz val="20"/>
      <name val="ＭＳ Ｐゴシック"/>
      <family val="3"/>
      <charset val="128"/>
    </font>
    <font>
      <sz val="12"/>
      <name val="ＭＳ Ｐゴシック"/>
      <family val="3"/>
      <charset val="128"/>
    </font>
    <font>
      <sz val="11"/>
      <name val="ＭＳ Ｐ明朝"/>
      <family val="1"/>
      <charset val="128"/>
    </font>
    <font>
      <sz val="10"/>
      <name val="ＭＳ ゴシック"/>
      <family val="3"/>
      <charset val="128"/>
    </font>
    <font>
      <sz val="11"/>
      <name val="ＭＳ 明朝"/>
      <family val="1"/>
      <charset val="128"/>
    </font>
    <font>
      <sz val="9"/>
      <name val="ＭＳ Ｐ明朝"/>
      <family val="1"/>
      <charset val="128"/>
    </font>
    <font>
      <sz val="8"/>
      <name val="ＭＳ Ｐゴシック"/>
      <family val="3"/>
      <charset val="128"/>
    </font>
    <font>
      <sz val="11"/>
      <color rgb="FFFF0000"/>
      <name val="ＭＳ Ｐゴシック"/>
      <family val="3"/>
      <charset val="128"/>
    </font>
    <font>
      <sz val="11"/>
      <color theme="1"/>
      <name val="ＭＳ Ｐゴシック"/>
      <family val="3"/>
      <charset val="128"/>
    </font>
    <font>
      <sz val="9"/>
      <name val="ＭＳ ゴシック"/>
      <family val="3"/>
      <charset val="128"/>
    </font>
    <font>
      <sz val="10"/>
      <color theme="7"/>
      <name val="ＭＳ Ｐゴシック"/>
      <family val="2"/>
      <charset val="128"/>
    </font>
    <font>
      <sz val="12"/>
      <color theme="7"/>
      <name val="HGS創英角ﾎﾟｯﾌﾟ体"/>
      <family val="3"/>
      <charset val="128"/>
    </font>
    <font>
      <sz val="11"/>
      <color theme="1"/>
      <name val="ＭＳ Ｐゴシック"/>
      <family val="2"/>
      <charset val="128"/>
    </font>
    <font>
      <sz val="14"/>
      <color rgb="FFFF0000"/>
      <name val="ＭＳ Ｐゴシック"/>
      <family val="3"/>
      <charset val="128"/>
    </font>
    <font>
      <sz val="10"/>
      <color rgb="FFFFFF00"/>
      <name val="ＭＳ Ｐゴシック"/>
      <family val="2"/>
      <charset val="128"/>
    </font>
    <font>
      <b/>
      <i/>
      <sz val="10"/>
      <name val="ＭＳ Ｐゴシック"/>
      <family val="3"/>
      <charset val="128"/>
    </font>
    <font>
      <b/>
      <i/>
      <sz val="10"/>
      <color theme="1"/>
      <name val="ＭＳ Ｐゴシック"/>
      <family val="3"/>
      <charset val="128"/>
    </font>
    <font>
      <sz val="12"/>
      <name val="ＭＳ Ｐゴシック"/>
      <family val="2"/>
      <charset val="128"/>
    </font>
    <font>
      <sz val="8"/>
      <name val="ＭＳ Ｐゴシック"/>
      <family val="2"/>
      <charset val="128"/>
    </font>
    <font>
      <sz val="8"/>
      <name val="ＭＳ Ｐ明朝"/>
      <family val="1"/>
      <charset val="128"/>
    </font>
    <font>
      <vertAlign val="superscript"/>
      <sz val="10"/>
      <name val="ＭＳ Ｐゴシック"/>
      <family val="3"/>
      <charset val="128"/>
    </font>
    <font>
      <sz val="10"/>
      <color theme="4"/>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7" tint="0.39997558519241921"/>
        <bgColor indexed="64"/>
      </patternFill>
    </fill>
  </fills>
  <borders count="141">
    <border>
      <left/>
      <right/>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top style="thin">
        <color auto="1"/>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hair">
        <color auto="1"/>
      </top>
      <bottom style="medium">
        <color indexed="64"/>
      </bottom>
      <diagonal/>
    </border>
    <border>
      <left/>
      <right/>
      <top style="thin">
        <color auto="1"/>
      </top>
      <bottom style="hair">
        <color auto="1"/>
      </bottom>
      <diagonal/>
    </border>
    <border>
      <left style="hair">
        <color auto="1"/>
      </left>
      <right/>
      <top/>
      <bottom/>
      <diagonal/>
    </border>
    <border>
      <left style="hair">
        <color auto="1"/>
      </left>
      <right/>
      <top/>
      <bottom style="medium">
        <color indexed="64"/>
      </bottom>
      <diagonal/>
    </border>
    <border>
      <left/>
      <right style="thin">
        <color indexed="64"/>
      </right>
      <top style="medium">
        <color indexed="64"/>
      </top>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auto="1"/>
      </bottom>
      <diagonal/>
    </border>
    <border>
      <left/>
      <right style="medium">
        <color indexed="64"/>
      </right>
      <top/>
      <bottom style="hair">
        <color indexed="64"/>
      </bottom>
      <diagonal/>
    </border>
    <border>
      <left/>
      <right style="medium">
        <color indexed="64"/>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thin">
        <color auto="1"/>
      </top>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indexed="64"/>
      </left>
      <right/>
      <top style="thin">
        <color indexed="64"/>
      </top>
      <bottom style="thin">
        <color auto="1"/>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auto="1"/>
      </bottom>
      <diagonal/>
    </border>
    <border>
      <left/>
      <right style="thin">
        <color indexed="64"/>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auto="1"/>
      </bottom>
      <diagonal/>
    </border>
    <border>
      <left style="thin">
        <color indexed="64"/>
      </left>
      <right style="hair">
        <color indexed="64"/>
      </right>
      <top style="hair">
        <color indexed="64"/>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auto="1"/>
      </top>
      <bottom style="medium">
        <color indexed="64"/>
      </bottom>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top style="double">
        <color indexed="64"/>
      </top>
      <bottom style="double">
        <color indexed="64"/>
      </bottom>
      <diagonal/>
    </border>
    <border>
      <left/>
      <right/>
      <top style="thin">
        <color auto="1"/>
      </top>
      <bottom style="medium">
        <color indexed="64"/>
      </bottom>
      <diagonal/>
    </border>
    <border diagonalUp="1">
      <left style="medium">
        <color indexed="64"/>
      </left>
      <right/>
      <top/>
      <bottom style="medium">
        <color indexed="64"/>
      </bottom>
      <diagonal style="hair">
        <color indexed="64"/>
      </diagonal>
    </border>
    <border>
      <left style="thin">
        <color indexed="64"/>
      </left>
      <right style="medium">
        <color indexed="64"/>
      </right>
      <top style="thin">
        <color indexed="64"/>
      </top>
      <bottom style="medium">
        <color indexed="64"/>
      </bottom>
      <diagonal/>
    </border>
    <border>
      <left/>
      <right style="medium">
        <color indexed="64"/>
      </right>
      <top style="hair">
        <color auto="1"/>
      </top>
      <bottom/>
      <diagonal/>
    </border>
    <border>
      <left style="thin">
        <color indexed="64"/>
      </left>
      <right/>
      <top style="medium">
        <color indexed="64"/>
      </top>
      <bottom/>
      <diagonal/>
    </border>
    <border>
      <left/>
      <right/>
      <top style="medium">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right style="double">
        <color indexed="64"/>
      </right>
      <top style="thin">
        <color indexed="64"/>
      </top>
      <bottom/>
      <diagonal/>
    </border>
    <border>
      <left style="thin">
        <color indexed="64"/>
      </left>
      <right style="hair">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diagonal/>
    </border>
    <border>
      <left style="double">
        <color indexed="64"/>
      </left>
      <right/>
      <top style="thin">
        <color auto="1"/>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auto="1"/>
      </bottom>
      <diagonal/>
    </border>
    <border diagonalUp="1">
      <left style="thin">
        <color indexed="64"/>
      </left>
      <right/>
      <top style="double">
        <color indexed="64"/>
      </top>
      <bottom style="double">
        <color indexed="64"/>
      </bottom>
      <diagonal style="hair">
        <color indexed="64"/>
      </diagonal>
    </border>
    <border diagonalUp="1">
      <left/>
      <right/>
      <top style="double">
        <color indexed="64"/>
      </top>
      <bottom style="double">
        <color indexed="64"/>
      </bottom>
      <diagonal style="hair">
        <color indexed="64"/>
      </diagonal>
    </border>
    <border diagonalUp="1">
      <left/>
      <right style="medium">
        <color indexed="64"/>
      </right>
      <top style="double">
        <color indexed="64"/>
      </top>
      <bottom style="double">
        <color indexed="64"/>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0" fontId="8" fillId="0" borderId="0"/>
  </cellStyleXfs>
  <cellXfs count="783">
    <xf numFmtId="0" fontId="0" fillId="0" borderId="0" xfId="0">
      <alignment vertical="center"/>
    </xf>
    <xf numFmtId="0" fontId="0" fillId="0" borderId="0" xfId="0" applyBorder="1">
      <alignment vertical="center"/>
    </xf>
    <xf numFmtId="0" fontId="0" fillId="0" borderId="31" xfId="0" applyBorder="1">
      <alignment vertical="center"/>
    </xf>
    <xf numFmtId="0" fontId="5" fillId="0" borderId="53" xfId="0" applyFont="1" applyBorder="1" applyAlignment="1">
      <alignment vertical="center"/>
    </xf>
    <xf numFmtId="0" fontId="5" fillId="0" borderId="11" xfId="0" applyFont="1" applyBorder="1" applyAlignment="1">
      <alignment vertical="center"/>
    </xf>
    <xf numFmtId="0" fontId="6" fillId="0" borderId="0" xfId="0" applyFont="1" applyAlignment="1"/>
    <xf numFmtId="0" fontId="8" fillId="0" borderId="0" xfId="0" applyFont="1" applyAlignment="1"/>
    <xf numFmtId="0" fontId="9" fillId="0" borderId="5" xfId="0" applyFont="1" applyBorder="1" applyAlignment="1">
      <alignment horizontal="center" vertical="center"/>
    </xf>
    <xf numFmtId="0" fontId="0" fillId="0" borderId="5" xfId="0" applyBorder="1">
      <alignment vertical="center"/>
    </xf>
    <xf numFmtId="0" fontId="0" fillId="0" borderId="76" xfId="0" applyBorder="1">
      <alignment vertical="center"/>
    </xf>
    <xf numFmtId="0" fontId="0" fillId="0" borderId="121" xfId="0" applyBorder="1">
      <alignment vertical="center"/>
    </xf>
    <xf numFmtId="0" fontId="0" fillId="0" borderId="65" xfId="0" applyBorder="1">
      <alignment vertical="center"/>
    </xf>
    <xf numFmtId="0" fontId="0" fillId="0" borderId="34" xfId="0" applyBorder="1">
      <alignment vertical="center"/>
    </xf>
    <xf numFmtId="0" fontId="0" fillId="0" borderId="78" xfId="0" applyBorder="1">
      <alignment vertical="center"/>
    </xf>
    <xf numFmtId="0" fontId="0" fillId="0" borderId="80"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5" fillId="0" borderId="0" xfId="0" applyFont="1" applyBorder="1" applyAlignment="1">
      <alignment vertical="center"/>
    </xf>
    <xf numFmtId="0" fontId="4" fillId="0" borderId="5" xfId="0" applyFont="1" applyBorder="1" applyAlignment="1">
      <alignment vertical="center"/>
    </xf>
    <xf numFmtId="0" fontId="4" fillId="0" borderId="76" xfId="0" applyFont="1" applyBorder="1" applyAlignment="1">
      <alignment vertical="center"/>
    </xf>
    <xf numFmtId="0" fontId="4" fillId="0" borderId="34" xfId="0" applyFont="1" applyBorder="1" applyAlignment="1">
      <alignment vertical="center"/>
    </xf>
    <xf numFmtId="0" fontId="4" fillId="0" borderId="78" xfId="0" applyFont="1" applyBorder="1" applyAlignment="1">
      <alignment vertical="center"/>
    </xf>
    <xf numFmtId="0" fontId="4" fillId="0" borderId="121" xfId="0" applyFont="1" applyBorder="1" applyAlignment="1">
      <alignment vertical="center"/>
    </xf>
    <xf numFmtId="0" fontId="4" fillId="0" borderId="78" xfId="0" applyFont="1" applyBorder="1" applyAlignment="1">
      <alignment horizontal="center" vertical="center"/>
    </xf>
    <xf numFmtId="0" fontId="0" fillId="0" borderId="65" xfId="0" applyBorder="1" applyAlignment="1">
      <alignment horizontal="center" vertical="center"/>
    </xf>
    <xf numFmtId="0" fontId="4" fillId="0" borderId="5"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76" xfId="0" applyFill="1" applyBorder="1" applyAlignment="1">
      <alignment vertical="center" shrinkToFit="1"/>
    </xf>
    <xf numFmtId="0" fontId="6" fillId="2" borderId="0" xfId="0" applyFont="1" applyFill="1" applyAlignment="1">
      <alignment horizontal="right"/>
    </xf>
    <xf numFmtId="0" fontId="10" fillId="0" borderId="121" xfId="0" applyFont="1" applyBorder="1">
      <alignment vertical="center"/>
    </xf>
    <xf numFmtId="0" fontId="0" fillId="0" borderId="8" xfId="0" applyBorder="1">
      <alignment vertical="center"/>
    </xf>
    <xf numFmtId="0" fontId="0" fillId="0" borderId="4" xfId="0" applyBorder="1">
      <alignment vertical="center"/>
    </xf>
    <xf numFmtId="0" fontId="0" fillId="0" borderId="5" xfId="0" applyFill="1" applyBorder="1">
      <alignment vertical="center"/>
    </xf>
    <xf numFmtId="0" fontId="0" fillId="0" borderId="34" xfId="0" applyFill="1" applyBorder="1">
      <alignment vertical="center"/>
    </xf>
    <xf numFmtId="0" fontId="9" fillId="0" borderId="8" xfId="0" applyFont="1" applyBorder="1" applyAlignment="1">
      <alignment horizontal="center" vertical="center"/>
    </xf>
    <xf numFmtId="0" fontId="11" fillId="0" borderId="0" xfId="1" applyFont="1" applyBorder="1" applyAlignment="1">
      <alignment vertical="center"/>
    </xf>
    <xf numFmtId="0" fontId="4" fillId="0" borderId="0" xfId="1" applyFont="1" applyBorder="1" applyAlignment="1">
      <alignment vertical="center"/>
    </xf>
    <xf numFmtId="0" fontId="8" fillId="0" borderId="0" xfId="1" applyFont="1" applyAlignment="1">
      <alignment horizontal="center" vertical="top"/>
    </xf>
    <xf numFmtId="0" fontId="12" fillId="0" borderId="0" xfId="1" applyFont="1" applyAlignment="1">
      <alignment vertical="center"/>
    </xf>
    <xf numFmtId="0" fontId="8" fillId="0" borderId="0" xfId="1" applyFont="1" applyAlignment="1">
      <alignment vertical="center"/>
    </xf>
    <xf numFmtId="0" fontId="13" fillId="0" borderId="0" xfId="1" applyFont="1" applyAlignment="1">
      <alignment horizontal="right" vertical="top"/>
    </xf>
    <xf numFmtId="0" fontId="14" fillId="0" borderId="0" xfId="1" applyFont="1" applyAlignment="1">
      <alignment horizontal="right" vertical="center"/>
    </xf>
    <xf numFmtId="0" fontId="8" fillId="0" borderId="0" xfId="1" applyAlignment="1">
      <alignment vertical="center"/>
    </xf>
    <xf numFmtId="0" fontId="14" fillId="0" borderId="0" xfId="1" applyFont="1" applyBorder="1" applyAlignment="1">
      <alignment vertical="center"/>
    </xf>
    <xf numFmtId="0" fontId="14" fillId="0" borderId="0" xfId="1" applyFont="1" applyAlignment="1">
      <alignment horizontal="center" vertical="top"/>
    </xf>
    <xf numFmtId="0" fontId="14" fillId="0" borderId="0" xfId="1" applyFont="1" applyAlignment="1">
      <alignment vertical="center"/>
    </xf>
    <xf numFmtId="0" fontId="9" fillId="0" borderId="0" xfId="1" applyFont="1" applyAlignment="1">
      <alignment vertical="center"/>
    </xf>
    <xf numFmtId="0" fontId="15" fillId="0" borderId="0" xfId="1" applyFont="1" applyFill="1" applyBorder="1" applyAlignment="1">
      <alignment vertical="center"/>
    </xf>
    <xf numFmtId="0" fontId="8" fillId="0" borderId="0" xfId="1" applyFont="1" applyBorder="1" applyAlignment="1">
      <alignment horizontal="center" vertical="top"/>
    </xf>
    <xf numFmtId="0" fontId="4" fillId="0" borderId="9" xfId="1" applyFont="1" applyBorder="1" applyAlignment="1">
      <alignment vertical="top"/>
    </xf>
    <xf numFmtId="0" fontId="4" fillId="0" borderId="124" xfId="1" applyFont="1" applyBorder="1" applyAlignment="1">
      <alignment vertical="top"/>
    </xf>
    <xf numFmtId="0" fontId="17" fillId="0" borderId="9" xfId="1" applyFont="1" applyBorder="1" applyAlignment="1">
      <alignment horizontal="center" vertical="top"/>
    </xf>
    <xf numFmtId="0" fontId="4" fillId="0" borderId="3" xfId="1" applyFont="1" applyFill="1" applyBorder="1" applyAlignment="1">
      <alignment vertical="top"/>
    </xf>
    <xf numFmtId="0" fontId="4" fillId="0" borderId="122" xfId="1" applyFont="1" applyBorder="1" applyAlignment="1">
      <alignment vertical="top"/>
    </xf>
    <xf numFmtId="0" fontId="15" fillId="0" borderId="3" xfId="1" applyFont="1" applyFill="1" applyBorder="1" applyAlignment="1">
      <alignment horizontal="center" vertical="top"/>
    </xf>
    <xf numFmtId="0" fontId="4" fillId="0" borderId="126" xfId="1" applyFont="1" applyBorder="1" applyAlignment="1">
      <alignment vertical="top"/>
    </xf>
    <xf numFmtId="0" fontId="4" fillId="0" borderId="127" xfId="1" applyFont="1" applyBorder="1" applyAlignment="1">
      <alignment vertical="top"/>
    </xf>
    <xf numFmtId="0" fontId="4" fillId="0" borderId="0" xfId="1" applyFont="1" applyBorder="1" applyAlignment="1">
      <alignment vertical="top" wrapText="1"/>
    </xf>
    <xf numFmtId="0" fontId="17" fillId="0" borderId="2" xfId="1" applyFont="1" applyBorder="1" applyAlignment="1">
      <alignment horizontal="center" vertical="top"/>
    </xf>
    <xf numFmtId="0" fontId="8" fillId="0" borderId="0" xfId="1" applyFont="1" applyAlignment="1">
      <alignment vertical="center" wrapText="1"/>
    </xf>
    <xf numFmtId="0" fontId="8" fillId="0" borderId="0" xfId="1" applyAlignment="1">
      <alignment vertical="center" wrapText="1"/>
    </xf>
    <xf numFmtId="0" fontId="4" fillId="0" borderId="0" xfId="1" applyFont="1" applyBorder="1" applyAlignment="1">
      <alignment vertical="top"/>
    </xf>
    <xf numFmtId="0" fontId="17" fillId="0" borderId="0" xfId="1" applyFont="1" applyBorder="1" applyAlignment="1">
      <alignment horizontal="center" vertical="top"/>
    </xf>
    <xf numFmtId="0" fontId="17" fillId="0" borderId="36" xfId="1" applyFont="1" applyBorder="1" applyAlignment="1">
      <alignment horizontal="center" vertical="top"/>
    </xf>
    <xf numFmtId="0" fontId="4" fillId="0" borderId="3" xfId="1" applyFont="1" applyBorder="1" applyAlignment="1">
      <alignment vertical="top"/>
    </xf>
    <xf numFmtId="0" fontId="17" fillId="0" borderId="3" xfId="1" applyFont="1" applyBorder="1" applyAlignment="1">
      <alignment horizontal="center" vertical="top"/>
    </xf>
    <xf numFmtId="0" fontId="17" fillId="0" borderId="45" xfId="1" applyFont="1" applyBorder="1" applyAlignment="1">
      <alignment horizontal="center" vertical="top"/>
    </xf>
    <xf numFmtId="0" fontId="4" fillId="0" borderId="3" xfId="1" applyFont="1" applyFill="1" applyBorder="1" applyAlignment="1">
      <alignment horizontal="left" vertical="top"/>
    </xf>
    <xf numFmtId="0" fontId="12" fillId="0" borderId="36" xfId="1" applyFont="1" applyBorder="1" applyAlignment="1">
      <alignment horizontal="center" vertical="top"/>
    </xf>
    <xf numFmtId="0" fontId="12" fillId="0" borderId="3" xfId="1" applyFont="1" applyBorder="1" applyAlignment="1">
      <alignment horizontal="center" vertical="top"/>
    </xf>
    <xf numFmtId="0" fontId="4" fillId="0" borderId="0" xfId="1" applyFont="1" applyFill="1" applyBorder="1" applyAlignment="1">
      <alignment horizontal="left" vertical="top"/>
    </xf>
    <xf numFmtId="0" fontId="8" fillId="0" borderId="0" xfId="1" applyBorder="1"/>
    <xf numFmtId="0" fontId="8" fillId="0" borderId="0" xfId="1" applyFont="1"/>
    <xf numFmtId="0" fontId="8" fillId="0" borderId="0" xfId="1"/>
    <xf numFmtId="0" fontId="4" fillId="0" borderId="3" xfId="1" applyFont="1" applyBorder="1" applyAlignment="1">
      <alignment vertical="top" wrapText="1"/>
    </xf>
    <xf numFmtId="0" fontId="17" fillId="0" borderId="130" xfId="1" applyFont="1" applyBorder="1" applyAlignment="1">
      <alignment horizontal="center" vertical="top"/>
    </xf>
    <xf numFmtId="0" fontId="17" fillId="0" borderId="131" xfId="1" applyFont="1" applyBorder="1" applyAlignment="1">
      <alignment horizontal="center" vertical="top"/>
    </xf>
    <xf numFmtId="0" fontId="17" fillId="0" borderId="132" xfId="1" applyFont="1" applyBorder="1" applyAlignment="1">
      <alignment horizontal="center" vertical="top"/>
    </xf>
    <xf numFmtId="0" fontId="4" fillId="0" borderId="68" xfId="1" applyFont="1" applyBorder="1" applyAlignment="1">
      <alignment vertical="top"/>
    </xf>
    <xf numFmtId="0" fontId="4" fillId="0" borderId="0" xfId="1" applyFont="1" applyBorder="1"/>
    <xf numFmtId="0" fontId="4" fillId="0" borderId="0" xfId="1" applyFont="1" applyFill="1" applyBorder="1" applyAlignment="1">
      <alignment horizontal="center" vertical="center"/>
    </xf>
    <xf numFmtId="0" fontId="8" fillId="0" borderId="0" xfId="1" applyAlignment="1">
      <alignment horizontal="center" vertical="top"/>
    </xf>
    <xf numFmtId="0" fontId="12" fillId="0" borderId="0" xfId="1" applyFont="1"/>
    <xf numFmtId="0" fontId="12" fillId="0" borderId="4" xfId="1" applyFont="1" applyBorder="1" applyAlignment="1">
      <alignment vertical="top"/>
    </xf>
    <xf numFmtId="0" fontId="12" fillId="0" borderId="45" xfId="1" applyFont="1" applyBorder="1" applyAlignment="1">
      <alignment horizontal="center" vertical="top"/>
    </xf>
    <xf numFmtId="0" fontId="12" fillId="0" borderId="133" xfId="1" applyFont="1" applyBorder="1" applyAlignment="1">
      <alignment horizontal="center" vertical="top"/>
    </xf>
    <xf numFmtId="0" fontId="17" fillId="0" borderId="133" xfId="1" applyFont="1" applyBorder="1" applyAlignment="1">
      <alignment horizontal="center" vertical="top"/>
    </xf>
    <xf numFmtId="0" fontId="8" fillId="0" borderId="4" xfId="1" applyFont="1" applyBorder="1" applyAlignment="1">
      <alignment vertical="top" wrapText="1"/>
    </xf>
    <xf numFmtId="0" fontId="8" fillId="0" borderId="7" xfId="1" applyFont="1" applyBorder="1" applyAlignment="1">
      <alignment vertical="top" wrapText="1"/>
    </xf>
    <xf numFmtId="0" fontId="8" fillId="0" borderId="0" xfId="1" applyFont="1" applyAlignment="1">
      <alignment horizontal="right"/>
    </xf>
    <xf numFmtId="0" fontId="4" fillId="0" borderId="66" xfId="1" applyFont="1" applyBorder="1" applyAlignment="1">
      <alignment horizontal="center" vertical="center"/>
    </xf>
    <xf numFmtId="0" fontId="4" fillId="0" borderId="123" xfId="1" applyFont="1" applyFill="1" applyBorder="1" applyAlignment="1">
      <alignment horizontal="center" vertical="top"/>
    </xf>
    <xf numFmtId="0" fontId="8" fillId="0" borderId="129" xfId="1" applyFont="1" applyBorder="1" applyAlignment="1">
      <alignment vertical="top" wrapText="1"/>
    </xf>
    <xf numFmtId="0" fontId="8" fillId="0" borderId="129" xfId="1" applyFont="1" applyBorder="1" applyAlignment="1">
      <alignment horizontal="right" vertical="top"/>
    </xf>
    <xf numFmtId="0" fontId="4" fillId="0" borderId="125" xfId="1" applyFont="1" applyFill="1" applyBorder="1" applyAlignment="1">
      <alignment horizontal="center" vertical="top"/>
    </xf>
    <xf numFmtId="0" fontId="4" fillId="0" borderId="129" xfId="1" applyFont="1" applyFill="1" applyBorder="1" applyAlignment="1">
      <alignment horizontal="center" vertical="top"/>
    </xf>
    <xf numFmtId="0" fontId="4" fillId="0" borderId="129" xfId="1" applyFont="1" applyFill="1" applyBorder="1" applyAlignment="1">
      <alignment horizontal="center" vertical="top" wrapText="1"/>
    </xf>
    <xf numFmtId="0" fontId="4" fillId="0" borderId="123" xfId="1" applyFont="1" applyFill="1" applyBorder="1" applyAlignment="1">
      <alignment horizontal="center" vertical="top" shrinkToFit="1"/>
    </xf>
    <xf numFmtId="0" fontId="4" fillId="0" borderId="66" xfId="1" applyFont="1" applyFill="1" applyBorder="1" applyAlignment="1">
      <alignment horizontal="center" vertical="top" shrinkToFit="1"/>
    </xf>
    <xf numFmtId="0" fontId="4" fillId="0" borderId="66" xfId="1" applyFont="1" applyFill="1" applyBorder="1" applyAlignment="1">
      <alignment horizontal="center" vertical="top"/>
    </xf>
    <xf numFmtId="0" fontId="4" fillId="0" borderId="123" xfId="1" applyFont="1" applyBorder="1" applyAlignment="1">
      <alignment horizontal="center" vertical="center"/>
    </xf>
    <xf numFmtId="0" fontId="16" fillId="0" borderId="9" xfId="1" applyFont="1" applyBorder="1" applyAlignment="1">
      <alignment horizontal="center" vertical="top"/>
    </xf>
    <xf numFmtId="0" fontId="0" fillId="0" borderId="3" xfId="0" applyBorder="1">
      <alignment vertical="center"/>
    </xf>
    <xf numFmtId="0" fontId="23"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vertical="center"/>
    </xf>
    <xf numFmtId="0" fontId="4" fillId="3" borderId="5" xfId="0" applyFont="1" applyFill="1" applyBorder="1" applyAlignment="1">
      <alignment horizontal="center" vertical="center"/>
    </xf>
    <xf numFmtId="0" fontId="4" fillId="3" borderId="5" xfId="0" applyFont="1" applyFill="1" applyBorder="1" applyAlignment="1">
      <alignment vertical="center"/>
    </xf>
    <xf numFmtId="0" fontId="21" fillId="0" borderId="0" xfId="0" applyFont="1" applyBorder="1" applyAlignment="1">
      <alignment vertical="center" wrapText="1"/>
    </xf>
    <xf numFmtId="0" fontId="4" fillId="0" borderId="78" xfId="0" applyFont="1" applyBorder="1" applyAlignment="1">
      <alignment horizontal="center" vertical="center"/>
    </xf>
    <xf numFmtId="0" fontId="4" fillId="0" borderId="0" xfId="0" applyFont="1" applyBorder="1" applyAlignment="1">
      <alignment vertical="center"/>
    </xf>
    <xf numFmtId="0" fontId="4" fillId="0" borderId="10" xfId="0" applyFont="1" applyBorder="1" applyAlignment="1">
      <alignment vertical="center"/>
    </xf>
    <xf numFmtId="0" fontId="0" fillId="0" borderId="7" xfId="0" applyBorder="1" applyAlignment="1"/>
    <xf numFmtId="0" fontId="4" fillId="0" borderId="9" xfId="0" applyFont="1" applyBorder="1" applyAlignment="1">
      <alignment vertical="center"/>
    </xf>
    <xf numFmtId="0" fontId="4" fillId="0" borderId="31" xfId="0" applyFont="1" applyBorder="1" applyAlignment="1">
      <alignment vertical="center"/>
    </xf>
    <xf numFmtId="0" fontId="0" fillId="0" borderId="76" xfId="0" applyBorder="1" applyAlignment="1">
      <alignment horizontal="center" vertical="center"/>
    </xf>
    <xf numFmtId="0" fontId="0" fillId="0" borderId="121" xfId="0" applyBorder="1" applyAlignment="1">
      <alignment horizontal="center" vertical="center"/>
    </xf>
    <xf numFmtId="0" fontId="0" fillId="4" borderId="5" xfId="0" applyFill="1" applyBorder="1">
      <alignment vertical="center"/>
    </xf>
    <xf numFmtId="0" fontId="26" fillId="0" borderId="0" xfId="0" applyFont="1" applyAlignment="1">
      <alignment vertical="center"/>
    </xf>
    <xf numFmtId="0" fontId="0" fillId="0" borderId="0" xfId="0" applyFont="1" applyAlignment="1">
      <alignment vertical="center"/>
    </xf>
    <xf numFmtId="0" fontId="27" fillId="0" borderId="0"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34" xfId="0" applyFont="1" applyBorder="1">
      <alignment vertical="center"/>
    </xf>
    <xf numFmtId="0" fontId="5" fillId="0" borderId="9" xfId="0" applyFont="1" applyBorder="1">
      <alignment vertical="center"/>
    </xf>
    <xf numFmtId="0" fontId="5" fillId="0" borderId="80" xfId="0" applyFont="1" applyBorder="1">
      <alignment vertical="center"/>
    </xf>
    <xf numFmtId="0" fontId="5" fillId="5" borderId="0" xfId="0" applyFont="1" applyFill="1" applyBorder="1">
      <alignment vertical="center"/>
    </xf>
    <xf numFmtId="0" fontId="5" fillId="0" borderId="31" xfId="0" applyFont="1" applyBorder="1">
      <alignment vertical="center"/>
    </xf>
    <xf numFmtId="0" fontId="5" fillId="0" borderId="3" xfId="0" applyFont="1" applyBorder="1">
      <alignment vertical="center"/>
    </xf>
    <xf numFmtId="0" fontId="5" fillId="0" borderId="9" xfId="0" applyFont="1" applyFill="1" applyBorder="1">
      <alignment vertical="center"/>
    </xf>
    <xf numFmtId="0" fontId="5" fillId="0" borderId="3" xfId="0" applyFont="1" applyFill="1" applyBorder="1">
      <alignment vertical="center"/>
    </xf>
    <xf numFmtId="0" fontId="5" fillId="0" borderId="0" xfId="0" applyFont="1" applyFill="1" applyBorder="1">
      <alignment vertical="center"/>
    </xf>
    <xf numFmtId="0" fontId="5" fillId="5" borderId="9" xfId="0" applyFont="1" applyFill="1" applyBorder="1">
      <alignment vertical="center"/>
    </xf>
    <xf numFmtId="0" fontId="5" fillId="5" borderId="3" xfId="0" applyFont="1" applyFill="1" applyBorder="1">
      <alignment vertical="center"/>
    </xf>
    <xf numFmtId="0" fontId="0" fillId="0" borderId="5" xfId="0" applyBorder="1" applyAlignment="1">
      <alignment vertical="center"/>
    </xf>
    <xf numFmtId="0" fontId="24" fillId="0" borderId="0" xfId="0" applyFont="1" applyBorder="1" applyAlignment="1">
      <alignment vertical="center"/>
    </xf>
    <xf numFmtId="0" fontId="5" fillId="0" borderId="10" xfId="0" applyFont="1" applyBorder="1">
      <alignment vertical="center"/>
    </xf>
    <xf numFmtId="0" fontId="5" fillId="0" borderId="10" xfId="0" applyFont="1" applyFill="1" applyBorder="1">
      <alignment vertical="center"/>
    </xf>
    <xf numFmtId="0" fontId="5" fillId="0" borderId="6" xfId="0" applyFont="1" applyBorder="1">
      <alignment vertical="center"/>
    </xf>
    <xf numFmtId="0" fontId="5" fillId="0" borderId="6" xfId="0" applyFont="1" applyFill="1" applyBorder="1">
      <alignment vertical="center"/>
    </xf>
    <xf numFmtId="0" fontId="5" fillId="0" borderId="7" xfId="0" applyFont="1" applyBorder="1">
      <alignment vertical="center"/>
    </xf>
    <xf numFmtId="0" fontId="0" fillId="5" borderId="0" xfId="0" applyFill="1" applyBorder="1">
      <alignment vertical="center"/>
    </xf>
    <xf numFmtId="0" fontId="5" fillId="5" borderId="4" xfId="0" applyFont="1" applyFill="1" applyBorder="1">
      <alignment vertical="center"/>
    </xf>
    <xf numFmtId="0" fontId="0" fillId="0" borderId="9" xfId="0" applyBorder="1">
      <alignment vertical="center"/>
    </xf>
    <xf numFmtId="0" fontId="0" fillId="5" borderId="9" xfId="0" applyFill="1" applyBorder="1">
      <alignment vertical="center"/>
    </xf>
    <xf numFmtId="0" fontId="0" fillId="0" borderId="0" xfId="0" applyFill="1">
      <alignment vertical="center"/>
    </xf>
    <xf numFmtId="0" fontId="4" fillId="0" borderId="121" xfId="0" applyFont="1" applyBorder="1" applyAlignment="1">
      <alignment vertical="center" wrapText="1"/>
    </xf>
    <xf numFmtId="0" fontId="4" fillId="0" borderId="65" xfId="0" applyFont="1" applyBorder="1" applyAlignment="1">
      <alignment vertical="center" wrapText="1"/>
    </xf>
    <xf numFmtId="0" fontId="4" fillId="0" borderId="65" xfId="0" applyFont="1" applyBorder="1" applyAlignment="1">
      <alignment vertical="center"/>
    </xf>
    <xf numFmtId="0" fontId="4" fillId="0" borderId="0" xfId="0" applyFont="1" applyBorder="1" applyAlignment="1">
      <alignment vertical="center" wrapText="1"/>
    </xf>
    <xf numFmtId="0" fontId="4" fillId="0" borderId="80" xfId="0" applyFont="1" applyBorder="1" applyAlignment="1">
      <alignment vertical="center" wrapText="1"/>
    </xf>
    <xf numFmtId="0" fontId="0" fillId="6" borderId="121" xfId="0" applyFill="1" applyBorder="1" applyAlignment="1">
      <alignment horizontal="right" vertical="center" wrapText="1"/>
    </xf>
    <xf numFmtId="0" fontId="4" fillId="0" borderId="37" xfId="1" applyFont="1" applyBorder="1" applyAlignment="1">
      <alignment vertical="top" wrapText="1"/>
    </xf>
    <xf numFmtId="0" fontId="4" fillId="0" borderId="126" xfId="1" applyFont="1" applyBorder="1" applyAlignment="1">
      <alignment vertical="top" wrapText="1"/>
    </xf>
    <xf numFmtId="0" fontId="4" fillId="0" borderId="127" xfId="1" applyFont="1" applyBorder="1" applyAlignment="1">
      <alignment vertical="top" wrapText="1"/>
    </xf>
    <xf numFmtId="0" fontId="5" fillId="0" borderId="0" xfId="0" applyFont="1">
      <alignment vertical="center"/>
    </xf>
    <xf numFmtId="0" fontId="5" fillId="0" borderId="0" xfId="0" applyFont="1" applyAlignment="1">
      <alignment horizontal="right" vertical="center"/>
    </xf>
    <xf numFmtId="0" fontId="30" fillId="0" borderId="0" xfId="0" applyFont="1">
      <alignment vertical="center"/>
    </xf>
    <xf numFmtId="0" fontId="5" fillId="0" borderId="0" xfId="0" applyFont="1" applyBorder="1" applyAlignment="1">
      <alignment vertical="top" wrapText="1"/>
    </xf>
    <xf numFmtId="0" fontId="12" fillId="0" borderId="40" xfId="0" applyFont="1" applyBorder="1">
      <alignment vertical="center"/>
    </xf>
    <xf numFmtId="0" fontId="12" fillId="0" borderId="36" xfId="0" applyFont="1" applyBorder="1">
      <alignment vertical="center"/>
    </xf>
    <xf numFmtId="0" fontId="12" fillId="0" borderId="41" xfId="0" applyFont="1" applyBorder="1">
      <alignment vertical="center"/>
    </xf>
    <xf numFmtId="0" fontId="12" fillId="0" borderId="36" xfId="0" applyFont="1" applyBorder="1" applyAlignment="1">
      <alignment vertical="center"/>
    </xf>
    <xf numFmtId="0" fontId="12" fillId="0" borderId="55" xfId="0" applyFont="1" applyBorder="1">
      <alignment vertical="center"/>
    </xf>
    <xf numFmtId="0" fontId="12" fillId="0" borderId="42" xfId="0" applyFont="1" applyBorder="1">
      <alignment vertical="center"/>
    </xf>
    <xf numFmtId="0" fontId="12" fillId="0" borderId="2" xfId="0" applyFont="1" applyBorder="1">
      <alignment vertical="center"/>
    </xf>
    <xf numFmtId="0" fontId="12" fillId="0" borderId="43" xfId="0" applyFont="1" applyBorder="1">
      <alignment vertical="center"/>
    </xf>
    <xf numFmtId="0" fontId="12" fillId="0" borderId="2" xfId="0" applyFont="1" applyBorder="1" applyAlignment="1">
      <alignment vertical="center"/>
    </xf>
    <xf numFmtId="0" fontId="12" fillId="0" borderId="56" xfId="0" applyFont="1" applyBorder="1">
      <alignment vertical="center"/>
    </xf>
    <xf numFmtId="0" fontId="12" fillId="0" borderId="44" xfId="0" applyFont="1" applyBorder="1">
      <alignment vertical="center"/>
    </xf>
    <xf numFmtId="0" fontId="12" fillId="0" borderId="45" xfId="0" applyFont="1" applyBorder="1">
      <alignment vertical="center"/>
    </xf>
    <xf numFmtId="0" fontId="12" fillId="0" borderId="46" xfId="0" applyFont="1" applyBorder="1">
      <alignment vertical="center"/>
    </xf>
    <xf numFmtId="0" fontId="12" fillId="0" borderId="45" xfId="0" applyFont="1" applyBorder="1" applyAlignment="1">
      <alignment vertical="center"/>
    </xf>
    <xf numFmtId="0" fontId="12" fillId="0" borderId="57" xfId="0" applyFont="1" applyBorder="1">
      <alignment vertical="center"/>
    </xf>
    <xf numFmtId="0" fontId="12" fillId="0" borderId="47" xfId="0" applyFont="1" applyBorder="1">
      <alignment vertical="center"/>
    </xf>
    <xf numFmtId="0" fontId="12" fillId="0" borderId="1" xfId="0" applyFont="1" applyBorder="1">
      <alignment vertical="center"/>
    </xf>
    <xf numFmtId="0" fontId="12" fillId="0" borderId="48" xfId="0" applyFont="1" applyBorder="1">
      <alignment vertical="center"/>
    </xf>
    <xf numFmtId="0" fontId="12" fillId="0" borderId="1" xfId="0" applyFont="1" applyBorder="1" applyAlignment="1">
      <alignment vertical="center"/>
    </xf>
    <xf numFmtId="0" fontId="12" fillId="0" borderId="58" xfId="0" applyFont="1" applyBorder="1">
      <alignment vertical="center"/>
    </xf>
    <xf numFmtId="0" fontId="12" fillId="0" borderId="70" xfId="0" applyFont="1" applyBorder="1">
      <alignment vertical="center"/>
    </xf>
    <xf numFmtId="0" fontId="12" fillId="0" borderId="71" xfId="0" applyFont="1" applyBorder="1">
      <alignment vertical="center"/>
    </xf>
    <xf numFmtId="0" fontId="12" fillId="0" borderId="31" xfId="0" applyFont="1" applyBorder="1">
      <alignment vertical="center"/>
    </xf>
    <xf numFmtId="0" fontId="12" fillId="0" borderId="3" xfId="0" applyFont="1" applyBorder="1">
      <alignment vertical="center"/>
    </xf>
    <xf numFmtId="0" fontId="12" fillId="0" borderId="69" xfId="0" applyFont="1" applyBorder="1">
      <alignment vertical="center"/>
    </xf>
    <xf numFmtId="0" fontId="12" fillId="0" borderId="68" xfId="0" applyFont="1" applyBorder="1">
      <alignment vertical="center"/>
    </xf>
    <xf numFmtId="0" fontId="12" fillId="0" borderId="59" xfId="0" applyFont="1" applyBorder="1">
      <alignment vertical="center"/>
    </xf>
    <xf numFmtId="0" fontId="12" fillId="0" borderId="35" xfId="0" applyFont="1" applyBorder="1">
      <alignment vertical="center"/>
    </xf>
    <xf numFmtId="0" fontId="12" fillId="0" borderId="61" xfId="0" applyFont="1" applyBorder="1">
      <alignment vertical="center"/>
    </xf>
    <xf numFmtId="0" fontId="12" fillId="0" borderId="12" xfId="0" applyFont="1" applyBorder="1">
      <alignment vertical="center"/>
    </xf>
    <xf numFmtId="0" fontId="12" fillId="0" borderId="0" xfId="0" applyFont="1" applyBorder="1">
      <alignment vertical="center"/>
    </xf>
    <xf numFmtId="0" fontId="12" fillId="0" borderId="62" xfId="0" applyFont="1" applyBorder="1">
      <alignment vertical="center"/>
    </xf>
    <xf numFmtId="0" fontId="12" fillId="0" borderId="52" xfId="0" applyFont="1" applyBorder="1">
      <alignment vertical="center"/>
    </xf>
    <xf numFmtId="0" fontId="12" fillId="0" borderId="11" xfId="0" applyFont="1" applyBorder="1">
      <alignment vertical="center"/>
    </xf>
    <xf numFmtId="0" fontId="12" fillId="0" borderId="14" xfId="0" applyFont="1" applyBorder="1" applyAlignment="1">
      <alignment vertical="center"/>
    </xf>
    <xf numFmtId="0" fontId="12" fillId="0" borderId="14" xfId="0" applyFont="1" applyBorder="1">
      <alignment vertical="center"/>
    </xf>
    <xf numFmtId="0" fontId="12" fillId="0" borderId="63" xfId="0" applyFont="1" applyBorder="1">
      <alignment vertical="center"/>
    </xf>
    <xf numFmtId="0" fontId="12" fillId="0" borderId="15" xfId="0" applyFont="1" applyBorder="1" applyAlignment="1">
      <alignment vertical="center"/>
    </xf>
    <xf numFmtId="0" fontId="12" fillId="0" borderId="0" xfId="0" applyFont="1" applyBorder="1" applyAlignment="1">
      <alignment vertical="center"/>
    </xf>
    <xf numFmtId="0" fontId="4" fillId="0" borderId="11" xfId="0" applyFont="1" applyBorder="1" applyAlignment="1">
      <alignment vertical="center"/>
    </xf>
    <xf numFmtId="0" fontId="5" fillId="0" borderId="11" xfId="0" applyFont="1" applyBorder="1">
      <alignment vertical="center"/>
    </xf>
    <xf numFmtId="0" fontId="9" fillId="0" borderId="11" xfId="0" applyFont="1" applyBorder="1" applyAlignment="1">
      <alignment vertical="top" wrapText="1"/>
    </xf>
    <xf numFmtId="0" fontId="5" fillId="0" borderId="11" xfId="0" applyFont="1" applyBorder="1" applyAlignment="1">
      <alignment horizontal="right" vertical="center"/>
    </xf>
    <xf numFmtId="0" fontId="4" fillId="0" borderId="0" xfId="0" applyFont="1" applyBorder="1">
      <alignment vertical="center"/>
    </xf>
    <xf numFmtId="0" fontId="5" fillId="0" borderId="52" xfId="0" applyFont="1" applyBorder="1">
      <alignment vertical="center"/>
    </xf>
    <xf numFmtId="0" fontId="12" fillId="0" borderId="0" xfId="0" applyFont="1" applyBorder="1" applyAlignment="1">
      <alignment vertical="center" wrapText="1"/>
    </xf>
    <xf numFmtId="0" fontId="18" fillId="0" borderId="0" xfId="0" applyFont="1" applyBorder="1" applyAlignment="1">
      <alignment vertical="center"/>
    </xf>
    <xf numFmtId="0" fontId="18" fillId="0" borderId="0" xfId="0" applyFont="1" applyBorder="1">
      <alignment vertical="center"/>
    </xf>
    <xf numFmtId="0" fontId="12" fillId="0" borderId="0" xfId="0" applyFont="1" applyBorder="1" applyAlignment="1">
      <alignment horizontal="center" vertical="center" wrapText="1"/>
    </xf>
    <xf numFmtId="0" fontId="12" fillId="0" borderId="0" xfId="0" applyFont="1" applyBorder="1" applyAlignment="1">
      <alignment vertical="top" wrapText="1"/>
    </xf>
    <xf numFmtId="0" fontId="12" fillId="0" borderId="9" xfId="0" applyFont="1" applyBorder="1" applyAlignment="1">
      <alignment vertical="top" wrapText="1"/>
    </xf>
    <xf numFmtId="0" fontId="12" fillId="0" borderId="9" xfId="0" applyFont="1" applyBorder="1">
      <alignment vertical="center"/>
    </xf>
    <xf numFmtId="0" fontId="12" fillId="0" borderId="64" xfId="0" applyFont="1" applyBorder="1">
      <alignment vertical="center"/>
    </xf>
    <xf numFmtId="0" fontId="12" fillId="0" borderId="3" xfId="0" applyFont="1" applyBorder="1" applyAlignment="1">
      <alignment vertical="top" wrapText="1"/>
    </xf>
    <xf numFmtId="0" fontId="12" fillId="0" borderId="3" xfId="0" applyFont="1" applyFill="1" applyBorder="1">
      <alignment vertical="center"/>
    </xf>
    <xf numFmtId="0" fontId="12" fillId="0" borderId="3" xfId="0" applyFont="1" applyFill="1" applyBorder="1" applyAlignment="1">
      <alignment vertical="center"/>
    </xf>
    <xf numFmtId="0" fontId="12" fillId="0" borderId="0" xfId="0" applyFont="1" applyFill="1" applyBorder="1">
      <alignment vertical="center"/>
    </xf>
    <xf numFmtId="0" fontId="12" fillId="0" borderId="0" xfId="0" applyFont="1">
      <alignment vertical="center"/>
    </xf>
    <xf numFmtId="0" fontId="32" fillId="0" borderId="11" xfId="0" applyFont="1" applyBorder="1" applyAlignment="1">
      <alignment vertical="center"/>
    </xf>
    <xf numFmtId="0" fontId="12" fillId="0" borderId="12" xfId="0" applyFont="1" applyBorder="1" applyAlignment="1">
      <alignment vertical="center"/>
    </xf>
    <xf numFmtId="0" fontId="12" fillId="0" borderId="61" xfId="0" applyFont="1" applyBorder="1" applyAlignment="1">
      <alignment vertical="center"/>
    </xf>
    <xf numFmtId="0" fontId="5" fillId="0" borderId="36" xfId="0" applyFont="1" applyBorder="1">
      <alignment vertical="center"/>
    </xf>
    <xf numFmtId="0" fontId="12" fillId="0" borderId="15" xfId="0" applyFont="1" applyBorder="1">
      <alignment vertical="center"/>
    </xf>
    <xf numFmtId="0" fontId="12" fillId="0" borderId="107" xfId="0" applyFont="1" applyBorder="1">
      <alignment vertical="center"/>
    </xf>
    <xf numFmtId="0" fontId="12" fillId="0" borderId="24" xfId="0" applyFont="1" applyBorder="1" applyAlignment="1">
      <alignment vertical="center"/>
    </xf>
    <xf numFmtId="0" fontId="12" fillId="0" borderId="1" xfId="0" applyFont="1" applyBorder="1" applyAlignment="1">
      <alignment horizontal="center" vertical="center"/>
    </xf>
    <xf numFmtId="0" fontId="12" fillId="0" borderId="12" xfId="0" applyFont="1" applyFill="1" applyBorder="1">
      <alignment vertical="center"/>
    </xf>
    <xf numFmtId="0" fontId="5" fillId="0" borderId="10" xfId="0" applyFont="1" applyBorder="1" applyAlignment="1">
      <alignment vertical="center"/>
    </xf>
    <xf numFmtId="0" fontId="9" fillId="0" borderId="0" xfId="0" applyFont="1" applyBorder="1" applyAlignment="1">
      <alignment vertical="top" wrapText="1"/>
    </xf>
    <xf numFmtId="0" fontId="5" fillId="0" borderId="0" xfId="0" applyFont="1" applyBorder="1" applyAlignment="1">
      <alignment horizontal="right" vertical="center"/>
    </xf>
    <xf numFmtId="0" fontId="4" fillId="0" borderId="0" xfId="0" applyFont="1">
      <alignment vertical="center"/>
    </xf>
    <xf numFmtId="0" fontId="12" fillId="0" borderId="78" xfId="0" applyFont="1" applyBorder="1" applyAlignment="1">
      <alignment vertical="center" shrinkToFit="1"/>
    </xf>
    <xf numFmtId="0" fontId="12" fillId="0" borderId="9" xfId="0" applyFont="1" applyBorder="1" applyAlignment="1">
      <alignment vertical="center" shrinkToFit="1"/>
    </xf>
    <xf numFmtId="0" fontId="12" fillId="0" borderId="53" xfId="0" applyFont="1" applyBorder="1">
      <alignment vertical="center"/>
    </xf>
    <xf numFmtId="0" fontId="12" fillId="0" borderId="43" xfId="0" applyFont="1" applyBorder="1" applyAlignment="1">
      <alignment vertical="center" shrinkToFit="1"/>
    </xf>
    <xf numFmtId="0" fontId="12" fillId="0" borderId="2" xfId="0" applyFont="1" applyBorder="1" applyAlignment="1">
      <alignment vertical="center" shrinkToFit="1"/>
    </xf>
    <xf numFmtId="0" fontId="12" fillId="0" borderId="92" xfId="0" applyFont="1" applyBorder="1">
      <alignment vertical="center"/>
    </xf>
    <xf numFmtId="0" fontId="12" fillId="0" borderId="46" xfId="0" applyFont="1" applyBorder="1" applyAlignment="1">
      <alignment vertical="center" shrinkToFit="1"/>
    </xf>
    <xf numFmtId="0" fontId="12" fillId="0" borderId="45" xfId="0" applyFont="1" applyBorder="1" applyAlignment="1">
      <alignment vertical="center" shrinkToFit="1"/>
    </xf>
    <xf numFmtId="0" fontId="12" fillId="0" borderId="7" xfId="0" applyFont="1" applyBorder="1" applyAlignment="1">
      <alignment vertical="center" shrinkToFit="1"/>
    </xf>
    <xf numFmtId="0" fontId="12" fillId="0" borderId="4" xfId="0" applyFont="1" applyBorder="1" applyAlignment="1">
      <alignment vertical="center" shrinkToFit="1"/>
    </xf>
    <xf numFmtId="0" fontId="12" fillId="0" borderId="94" xfId="0" applyFont="1" applyBorder="1" applyAlignment="1">
      <alignment vertical="center" shrinkToFit="1"/>
    </xf>
    <xf numFmtId="0" fontId="12" fillId="0" borderId="64" xfId="0" applyFont="1" applyBorder="1" applyAlignment="1">
      <alignment vertical="center" shrinkToFit="1"/>
    </xf>
    <xf numFmtId="0" fontId="12" fillId="0" borderId="87" xfId="0" applyFont="1" applyBorder="1" applyAlignment="1">
      <alignment vertical="center" shrinkToFit="1"/>
    </xf>
    <xf numFmtId="0" fontId="12" fillId="0" borderId="103" xfId="0" applyFont="1" applyBorder="1" applyAlignment="1">
      <alignment vertical="center" shrinkToFit="1"/>
    </xf>
    <xf numFmtId="0" fontId="12" fillId="0" borderId="6" xfId="0" applyFont="1" applyBorder="1" applyAlignment="1">
      <alignment vertical="center" shrinkToFit="1"/>
    </xf>
    <xf numFmtId="0" fontId="12" fillId="0" borderId="3" xfId="0" applyFont="1" applyBorder="1" applyAlignment="1">
      <alignment vertical="center" shrinkToFit="1"/>
    </xf>
    <xf numFmtId="0" fontId="12" fillId="0" borderId="100" xfId="0" applyFont="1" applyBorder="1" applyAlignment="1">
      <alignment vertical="center" shrinkToFit="1"/>
    </xf>
    <xf numFmtId="0" fontId="12" fillId="0" borderId="104" xfId="0" applyFont="1" applyBorder="1" applyAlignment="1">
      <alignment vertical="center" shrinkToFit="1"/>
    </xf>
    <xf numFmtId="0" fontId="4" fillId="0" borderId="12" xfId="0" applyFont="1" applyBorder="1">
      <alignment vertical="center"/>
    </xf>
    <xf numFmtId="0" fontId="5" fillId="0" borderId="12" xfId="0" applyFont="1" applyBorder="1">
      <alignment vertical="center"/>
    </xf>
    <xf numFmtId="0" fontId="5" fillId="0" borderId="62" xfId="0" applyFont="1" applyBorder="1">
      <alignment vertical="center"/>
    </xf>
    <xf numFmtId="0" fontId="4" fillId="0" borderId="0" xfId="0" applyFont="1" applyBorder="1" applyAlignment="1">
      <alignment horizontal="center" vertical="center" textRotation="255"/>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8" fillId="0" borderId="0" xfId="1" applyFont="1" applyBorder="1" applyAlignment="1">
      <alignment vertical="center" shrinkToFit="1"/>
    </xf>
    <xf numFmtId="0" fontId="8" fillId="0" borderId="0" xfId="1" applyFont="1" applyAlignment="1">
      <alignment shrinkToFit="1"/>
    </xf>
    <xf numFmtId="0" fontId="2" fillId="0" borderId="0" xfId="0" applyFont="1" applyBorder="1">
      <alignment vertical="center"/>
    </xf>
    <xf numFmtId="0" fontId="4" fillId="0" borderId="9" xfId="0" applyFont="1" applyBorder="1" applyAlignment="1">
      <alignment horizontal="center" vertical="center"/>
    </xf>
    <xf numFmtId="0" fontId="4" fillId="0" borderId="78" xfId="0" applyFont="1" applyBorder="1" applyAlignment="1">
      <alignment vertical="center"/>
    </xf>
    <xf numFmtId="0" fontId="34" fillId="0" borderId="78" xfId="0" applyFont="1" applyBorder="1" applyAlignment="1">
      <alignment vertical="center"/>
    </xf>
    <xf numFmtId="0" fontId="34" fillId="0" borderId="0" xfId="0" applyFont="1">
      <alignment vertical="center"/>
    </xf>
    <xf numFmtId="0" fontId="4" fillId="4" borderId="5" xfId="0" applyFont="1" applyFill="1" applyBorder="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78" xfId="0" applyFont="1" applyBorder="1" applyAlignment="1">
      <alignment vertical="center"/>
    </xf>
    <xf numFmtId="0" fontId="35" fillId="3" borderId="5" xfId="0" applyFont="1" applyFill="1" applyBorder="1" applyAlignment="1">
      <alignment vertical="center"/>
    </xf>
    <xf numFmtId="0" fontId="35" fillId="4" borderId="5" xfId="0" applyFont="1" applyFill="1" applyBorder="1">
      <alignment vertical="center"/>
    </xf>
    <xf numFmtId="0" fontId="4" fillId="4" borderId="5" xfId="0" applyFont="1" applyFill="1" applyBorder="1" applyAlignment="1">
      <alignment vertical="center"/>
    </xf>
    <xf numFmtId="0" fontId="28" fillId="0" borderId="5" xfId="0" applyFont="1" applyBorder="1" applyAlignment="1" applyProtection="1">
      <alignment horizontal="center" vertical="center"/>
      <protection locked="0"/>
    </xf>
    <xf numFmtId="0" fontId="0" fillId="0" borderId="5" xfId="0" applyBorder="1" applyProtection="1">
      <alignment vertical="center"/>
      <protection locked="0"/>
    </xf>
    <xf numFmtId="0" fontId="29" fillId="0" borderId="65"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0" fillId="0" borderId="4" xfId="0" applyBorder="1" applyProtection="1">
      <alignment vertical="center"/>
      <protection locked="0"/>
    </xf>
    <xf numFmtId="0" fontId="16" fillId="0" borderId="4" xfId="1" applyFont="1" applyBorder="1" applyAlignment="1">
      <alignment horizontal="center" vertical="center"/>
    </xf>
    <xf numFmtId="0" fontId="16" fillId="0" borderId="122" xfId="1" applyFont="1" applyBorder="1" applyAlignment="1">
      <alignment horizontal="center" vertical="center"/>
    </xf>
    <xf numFmtId="0" fontId="16" fillId="0" borderId="4" xfId="1" applyFont="1" applyBorder="1" applyAlignment="1">
      <alignment horizontal="center" vertical="center" wrapText="1"/>
    </xf>
    <xf numFmtId="0" fontId="16" fillId="0" borderId="7" xfId="1" applyFont="1" applyBorder="1" applyAlignment="1">
      <alignment horizontal="center" vertical="center" wrapText="1"/>
    </xf>
    <xf numFmtId="0" fontId="12" fillId="0" borderId="9" xfId="1" applyFont="1" applyBorder="1" applyAlignment="1">
      <alignment vertical="top" wrapText="1"/>
    </xf>
    <xf numFmtId="0" fontId="12" fillId="0" borderId="78" xfId="1" applyFont="1" applyBorder="1" applyAlignment="1">
      <alignment vertical="top" wrapText="1"/>
    </xf>
    <xf numFmtId="0" fontId="12" fillId="0" borderId="3" xfId="1" applyFont="1" applyFill="1" applyBorder="1" applyAlignment="1">
      <alignment vertical="top" wrapText="1"/>
    </xf>
    <xf numFmtId="0" fontId="12" fillId="0" borderId="6" xfId="1" applyFont="1" applyFill="1" applyBorder="1" applyAlignment="1">
      <alignment vertical="top" wrapText="1"/>
    </xf>
    <xf numFmtId="0" fontId="4" fillId="0" borderId="128" xfId="1" applyFont="1" applyBorder="1" applyAlignment="1">
      <alignment vertical="top" shrinkToFit="1"/>
    </xf>
    <xf numFmtId="0" fontId="8" fillId="0" borderId="124" xfId="1" applyFont="1" applyBorder="1" applyAlignment="1">
      <alignment vertical="top" shrinkToFit="1"/>
    </xf>
    <xf numFmtId="0" fontId="12" fillId="0" borderId="9" xfId="1" applyFont="1" applyBorder="1" applyAlignment="1">
      <alignment vertical="top"/>
    </xf>
    <xf numFmtId="0" fontId="12" fillId="0" borderId="78" xfId="1" applyFont="1" applyBorder="1" applyAlignment="1">
      <alignment vertical="top"/>
    </xf>
    <xf numFmtId="0" fontId="12" fillId="0" borderId="2" xfId="1" applyFont="1" applyBorder="1" applyAlignment="1">
      <alignment vertical="top" wrapText="1"/>
    </xf>
    <xf numFmtId="0" fontId="12" fillId="0" borderId="43" xfId="1" applyFont="1" applyBorder="1" applyAlignment="1">
      <alignment vertical="top" wrapText="1"/>
    </xf>
    <xf numFmtId="0" fontId="12" fillId="0" borderId="0" xfId="1" applyFont="1" applyBorder="1" applyAlignment="1">
      <alignment vertical="top" wrapText="1"/>
    </xf>
    <xf numFmtId="0" fontId="12" fillId="0" borderId="10" xfId="1" applyFont="1" applyBorder="1" applyAlignment="1">
      <alignment vertical="top" wrapText="1"/>
    </xf>
    <xf numFmtId="0" fontId="12" fillId="0" borderId="36" xfId="1" applyFont="1" applyBorder="1" applyAlignment="1">
      <alignment vertical="top"/>
    </xf>
    <xf numFmtId="0" fontId="12" fillId="0" borderId="41" xfId="1" applyFont="1" applyBorder="1" applyAlignment="1">
      <alignment vertical="top"/>
    </xf>
    <xf numFmtId="0" fontId="12" fillId="0" borderId="3" xfId="1" applyFont="1" applyBorder="1" applyAlignment="1">
      <alignment vertical="top" wrapText="1"/>
    </xf>
    <xf numFmtId="0" fontId="12" fillId="0" borderId="6" xfId="1" applyFont="1" applyBorder="1" applyAlignment="1">
      <alignment vertical="top" wrapText="1"/>
    </xf>
    <xf numFmtId="0" fontId="12" fillId="0" borderId="36" xfId="1" applyFont="1" applyBorder="1" applyAlignment="1">
      <alignment vertical="top" wrapText="1" shrinkToFit="1"/>
    </xf>
    <xf numFmtId="0" fontId="15" fillId="0" borderId="36" xfId="1" applyFont="1" applyBorder="1" applyAlignment="1">
      <alignment vertical="top" wrapText="1"/>
    </xf>
    <xf numFmtId="0" fontId="15" fillId="0" borderId="41" xfId="1" applyFont="1" applyBorder="1" applyAlignment="1">
      <alignment vertical="top" wrapText="1"/>
    </xf>
    <xf numFmtId="0" fontId="12" fillId="0" borderId="2" xfId="1" applyFont="1" applyBorder="1" applyAlignment="1">
      <alignment horizontal="left" vertical="top" wrapText="1"/>
    </xf>
    <xf numFmtId="0" fontId="12" fillId="0" borderId="43" xfId="1" applyFont="1" applyBorder="1" applyAlignment="1">
      <alignment horizontal="left" vertical="top" wrapText="1"/>
    </xf>
    <xf numFmtId="0" fontId="12" fillId="0" borderId="45" xfId="1" applyFont="1" applyBorder="1" applyAlignment="1">
      <alignment vertical="top" wrapText="1"/>
    </xf>
    <xf numFmtId="0" fontId="12" fillId="0" borderId="46" xfId="1" applyFont="1" applyBorder="1" applyAlignment="1">
      <alignment vertical="top" wrapText="1"/>
    </xf>
    <xf numFmtId="0" fontId="4" fillId="0" borderId="9" xfId="1" applyFont="1" applyBorder="1" applyAlignment="1">
      <alignment horizontal="left" vertical="top" wrapText="1"/>
    </xf>
    <xf numFmtId="0" fontId="4" fillId="0" borderId="124" xfId="1" applyFont="1" applyBorder="1" applyAlignment="1">
      <alignment horizontal="left" vertical="top" wrapText="1"/>
    </xf>
    <xf numFmtId="0" fontId="4" fillId="0" borderId="3" xfId="1" applyFont="1" applyBorder="1" applyAlignment="1">
      <alignment horizontal="left" vertical="top" wrapText="1"/>
    </xf>
    <xf numFmtId="0" fontId="4" fillId="0" borderId="127" xfId="1" applyFont="1" applyBorder="1" applyAlignment="1">
      <alignment horizontal="left" vertical="top" wrapText="1"/>
    </xf>
    <xf numFmtId="0" fontId="12" fillId="0" borderId="36" xfId="1" applyFont="1" applyBorder="1" applyAlignment="1">
      <alignment vertical="top" wrapText="1"/>
    </xf>
    <xf numFmtId="0" fontId="12" fillId="0" borderId="41" xfId="1" applyFont="1" applyBorder="1" applyAlignment="1">
      <alignment vertical="top" wrapText="1"/>
    </xf>
    <xf numFmtId="0" fontId="12" fillId="0" borderId="45" xfId="1" applyFont="1" applyBorder="1" applyAlignment="1">
      <alignment horizontal="left" vertical="top" wrapText="1"/>
    </xf>
    <xf numFmtId="0" fontId="12" fillId="0" borderId="46" xfId="1" applyFont="1" applyBorder="1" applyAlignment="1">
      <alignment horizontal="left" vertical="top" wrapText="1"/>
    </xf>
    <xf numFmtId="0" fontId="4" fillId="0" borderId="128" xfId="1" applyFont="1" applyBorder="1" applyAlignment="1">
      <alignment vertical="top" wrapText="1"/>
    </xf>
    <xf numFmtId="0" fontId="4" fillId="0" borderId="124" xfId="1" applyFont="1" applyBorder="1" applyAlignment="1">
      <alignment vertical="top" wrapText="1"/>
    </xf>
    <xf numFmtId="0" fontId="8" fillId="0" borderId="124" xfId="1" applyFont="1" applyBorder="1" applyAlignment="1">
      <alignment vertical="top" wrapText="1"/>
    </xf>
    <xf numFmtId="0" fontId="8" fillId="0" borderId="68" xfId="1" applyFont="1" applyBorder="1" applyAlignment="1">
      <alignment vertical="top" wrapText="1"/>
    </xf>
    <xf numFmtId="0" fontId="8" fillId="0" borderId="127" xfId="1" applyFont="1" applyBorder="1" applyAlignment="1">
      <alignment vertical="top" wrapText="1"/>
    </xf>
    <xf numFmtId="0" fontId="8" fillId="0" borderId="36" xfId="1" applyFont="1" applyBorder="1" applyAlignment="1">
      <alignment vertical="top" wrapText="1"/>
    </xf>
    <xf numFmtId="0" fontId="8" fillId="0" borderId="41" xfId="1" applyFont="1" applyBorder="1" applyAlignment="1">
      <alignment vertical="top" wrapText="1"/>
    </xf>
    <xf numFmtId="0" fontId="8" fillId="0" borderId="45" xfId="1" applyFont="1" applyBorder="1" applyAlignment="1">
      <alignment vertical="top" wrapText="1"/>
    </xf>
    <xf numFmtId="0" fontId="8" fillId="0" borderId="46" xfId="1" applyFont="1" applyBorder="1" applyAlignment="1">
      <alignment vertical="top" wrapText="1"/>
    </xf>
    <xf numFmtId="0" fontId="4" fillId="0" borderId="128" xfId="1" applyFont="1" applyBorder="1" applyAlignment="1">
      <alignment horizontal="left" vertical="top" wrapText="1"/>
    </xf>
    <xf numFmtId="0" fontId="4" fillId="0" borderId="68" xfId="1" applyFont="1" applyBorder="1" applyAlignment="1">
      <alignment horizontal="left" vertical="top" wrapText="1"/>
    </xf>
    <xf numFmtId="0" fontId="12" fillId="0" borderId="1" xfId="1" applyFont="1" applyBorder="1" applyAlignment="1">
      <alignment vertical="top" wrapText="1"/>
    </xf>
    <xf numFmtId="0" fontId="12" fillId="0" borderId="48" xfId="1" applyFont="1" applyBorder="1" applyAlignment="1">
      <alignment vertical="top" wrapText="1"/>
    </xf>
    <xf numFmtId="0" fontId="4" fillId="0" borderId="128" xfId="1" applyFont="1" applyFill="1" applyBorder="1" applyAlignment="1">
      <alignment horizontal="left" vertical="top" shrinkToFit="1"/>
    </xf>
    <xf numFmtId="0" fontId="4" fillId="0" borderId="9" xfId="1" applyFont="1" applyBorder="1" applyAlignment="1">
      <alignment vertical="top" wrapText="1"/>
    </xf>
    <xf numFmtId="0" fontId="4" fillId="0" borderId="37" xfId="1" applyFont="1" applyBorder="1" applyAlignment="1">
      <alignment vertical="top" wrapText="1"/>
    </xf>
    <xf numFmtId="0" fontId="4" fillId="0" borderId="126" xfId="1" applyFont="1" applyBorder="1" applyAlignment="1">
      <alignment vertical="top" wrapText="1"/>
    </xf>
    <xf numFmtId="0" fontId="4" fillId="0" borderId="68" xfId="1" applyFont="1" applyBorder="1" applyAlignment="1">
      <alignment vertical="top" wrapText="1"/>
    </xf>
    <xf numFmtId="0" fontId="4" fillId="0" borderId="127" xfId="1" applyFont="1" applyBorder="1" applyAlignment="1">
      <alignment vertical="top" wrapText="1"/>
    </xf>
    <xf numFmtId="0" fontId="8" fillId="0" borderId="2" xfId="1" applyFont="1" applyBorder="1" applyAlignment="1">
      <alignment vertical="top" wrapText="1"/>
    </xf>
    <xf numFmtId="0" fontId="8" fillId="0" borderId="43" xfId="1" applyFont="1" applyBorder="1" applyAlignment="1">
      <alignment vertical="top" wrapText="1"/>
    </xf>
    <xf numFmtId="0" fontId="8" fillId="0" borderId="3" xfId="1" applyFont="1" applyBorder="1" applyAlignment="1">
      <alignment vertical="top" wrapText="1"/>
    </xf>
    <xf numFmtId="0" fontId="8" fillId="0" borderId="6" xfId="1" applyFont="1" applyBorder="1" applyAlignment="1">
      <alignment vertical="top" wrapText="1"/>
    </xf>
    <xf numFmtId="0" fontId="12" fillId="0" borderId="4" xfId="1" applyFont="1" applyBorder="1" applyAlignment="1">
      <alignment vertical="top" wrapText="1"/>
    </xf>
    <xf numFmtId="0" fontId="12" fillId="0" borderId="7" xfId="1" applyFont="1" applyBorder="1" applyAlignment="1">
      <alignment vertical="top" wrapText="1"/>
    </xf>
    <xf numFmtId="0" fontId="8" fillId="0" borderId="3" xfId="1" applyFont="1" applyBorder="1" applyAlignment="1"/>
    <xf numFmtId="0" fontId="16" fillId="0" borderId="72" xfId="1" applyFont="1" applyBorder="1" applyAlignment="1">
      <alignment vertical="top"/>
    </xf>
    <xf numFmtId="0" fontId="16" fillId="0" borderId="122" xfId="1" applyFont="1" applyBorder="1" applyAlignment="1">
      <alignment vertical="top"/>
    </xf>
    <xf numFmtId="0" fontId="16" fillId="0" borderId="4" xfId="1" applyFont="1" applyBorder="1" applyAlignment="1">
      <alignment vertical="top" wrapText="1"/>
    </xf>
    <xf numFmtId="0" fontId="16" fillId="0" borderId="7" xfId="1" applyFont="1" applyBorder="1" applyAlignment="1">
      <alignment vertical="top" wrapText="1"/>
    </xf>
    <xf numFmtId="0" fontId="4" fillId="0" borderId="72" xfId="1" applyFont="1" applyBorder="1" applyAlignment="1">
      <alignment vertical="top" wrapText="1"/>
    </xf>
    <xf numFmtId="0" fontId="4" fillId="0" borderId="122" xfId="1" applyFont="1" applyBorder="1" applyAlignment="1">
      <alignment vertical="top" wrapText="1"/>
    </xf>
    <xf numFmtId="0" fontId="4" fillId="0" borderId="72" xfId="1" applyFont="1" applyBorder="1" applyAlignment="1">
      <alignment horizontal="left" vertical="top" wrapText="1"/>
    </xf>
    <xf numFmtId="0" fontId="4" fillId="0" borderId="122" xfId="1" applyFont="1" applyBorder="1" applyAlignment="1">
      <alignment horizontal="left" vertical="top" wrapText="1"/>
    </xf>
    <xf numFmtId="0" fontId="18" fillId="0" borderId="3" xfId="1" applyFont="1" applyBorder="1" applyAlignment="1">
      <alignment vertical="top" wrapText="1"/>
    </xf>
    <xf numFmtId="0" fontId="18" fillId="0" borderId="6" xfId="1" applyFont="1" applyBorder="1" applyAlignment="1">
      <alignment vertical="top" wrapText="1"/>
    </xf>
    <xf numFmtId="0" fontId="8" fillId="0" borderId="0" xfId="1" applyFont="1" applyAlignment="1">
      <alignment shrinkToFit="1"/>
    </xf>
    <xf numFmtId="176" fontId="12" fillId="2" borderId="20" xfId="0" applyNumberFormat="1" applyFont="1" applyFill="1" applyBorder="1" applyAlignment="1" applyProtection="1">
      <alignment vertical="center"/>
      <protection locked="0"/>
    </xf>
    <xf numFmtId="176" fontId="12" fillId="2" borderId="2" xfId="0" applyNumberFormat="1" applyFont="1" applyFill="1" applyBorder="1" applyAlignment="1" applyProtection="1">
      <alignment vertical="center"/>
      <protection locked="0"/>
    </xf>
    <xf numFmtId="176" fontId="12" fillId="2" borderId="56" xfId="0" applyNumberFormat="1" applyFont="1" applyFill="1" applyBorder="1" applyAlignment="1" applyProtection="1">
      <alignment vertical="center"/>
      <protection locked="0"/>
    </xf>
    <xf numFmtId="0" fontId="24" fillId="0" borderId="5" xfId="0" applyFont="1" applyBorder="1" applyAlignment="1">
      <alignment horizontal="center" vertical="center"/>
    </xf>
    <xf numFmtId="0" fontId="25" fillId="0" borderId="5" xfId="0" applyFont="1" applyBorder="1" applyAlignment="1">
      <alignment vertical="center" wrapTex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74" xfId="0" applyFont="1" applyBorder="1" applyAlignment="1">
      <alignment horizontal="center" vertical="center" shrinkToFit="1"/>
    </xf>
    <xf numFmtId="0" fontId="12" fillId="2" borderId="73" xfId="0" applyFont="1" applyFill="1" applyBorder="1" applyAlignment="1" applyProtection="1">
      <alignment vertical="center"/>
      <protection locked="0"/>
    </xf>
    <xf numFmtId="0" fontId="12" fillId="2" borderId="35" xfId="0" applyFont="1" applyFill="1" applyBorder="1" applyAlignment="1" applyProtection="1">
      <alignment vertical="center"/>
      <protection locked="0"/>
    </xf>
    <xf numFmtId="0" fontId="12" fillId="2" borderId="22" xfId="0" applyFont="1" applyFill="1" applyBorder="1" applyAlignment="1" applyProtection="1">
      <alignment vertical="center"/>
      <protection locked="0"/>
    </xf>
    <xf numFmtId="0" fontId="12" fillId="2" borderId="74" xfId="0" applyFont="1" applyFill="1" applyBorder="1" applyAlignment="1" applyProtection="1">
      <alignment vertical="center"/>
      <protection locked="0"/>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18" fillId="0" borderId="115" xfId="0" applyFont="1" applyBorder="1" applyAlignment="1">
      <alignment horizontal="center" vertical="center"/>
    </xf>
    <xf numFmtId="0" fontId="18" fillId="0" borderId="116" xfId="0" applyFont="1" applyBorder="1" applyAlignment="1">
      <alignment horizontal="center" vertical="center"/>
    </xf>
    <xf numFmtId="0" fontId="18" fillId="0" borderId="117" xfId="0" applyFont="1" applyBorder="1" applyAlignment="1">
      <alignment horizontal="center" vertical="center"/>
    </xf>
    <xf numFmtId="0" fontId="18" fillId="0" borderId="118" xfId="0" applyFont="1" applyBorder="1" applyAlignment="1">
      <alignment horizontal="center" vertical="center"/>
    </xf>
    <xf numFmtId="0" fontId="18" fillId="0" borderId="119"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176" fontId="12" fillId="2" borderId="44" xfId="0" applyNumberFormat="1" applyFont="1" applyFill="1" applyBorder="1" applyAlignment="1" applyProtection="1">
      <alignment vertical="center"/>
      <protection locked="0"/>
    </xf>
    <xf numFmtId="176" fontId="12" fillId="2" borderId="45" xfId="0" applyNumberFormat="1" applyFont="1" applyFill="1" applyBorder="1" applyAlignment="1" applyProtection="1">
      <alignment vertical="center"/>
      <protection locked="0"/>
    </xf>
    <xf numFmtId="176" fontId="12" fillId="2" borderId="28" xfId="0" applyNumberFormat="1" applyFont="1" applyFill="1" applyBorder="1" applyAlignment="1" applyProtection="1">
      <alignment vertical="center"/>
      <protection locked="0"/>
    </xf>
    <xf numFmtId="176" fontId="12" fillId="2" borderId="57" xfId="0" applyNumberFormat="1" applyFont="1" applyFill="1" applyBorder="1" applyAlignment="1" applyProtection="1">
      <alignment vertical="center"/>
      <protection locked="0"/>
    </xf>
    <xf numFmtId="176" fontId="12" fillId="2" borderId="42" xfId="0" applyNumberFormat="1" applyFont="1" applyFill="1" applyBorder="1" applyAlignment="1" applyProtection="1">
      <alignment vertical="center"/>
      <protection locked="0"/>
    </xf>
    <xf numFmtId="0" fontId="12" fillId="0" borderId="2" xfId="0" applyFont="1" applyBorder="1" applyAlignment="1">
      <alignment horizontal="center" vertical="center" shrinkToFit="1"/>
    </xf>
    <xf numFmtId="0" fontId="12" fillId="0" borderId="43" xfId="0" applyFont="1" applyBorder="1" applyAlignment="1">
      <alignment horizontal="center" vertical="center" shrinkToFit="1"/>
    </xf>
    <xf numFmtId="178" fontId="12" fillId="2" borderId="42" xfId="0" applyNumberFormat="1" applyFont="1" applyFill="1" applyBorder="1" applyAlignment="1" applyProtection="1">
      <alignment vertical="center"/>
      <protection locked="0"/>
    </xf>
    <xf numFmtId="178" fontId="12" fillId="2" borderId="2" xfId="0" applyNumberFormat="1" applyFont="1" applyFill="1" applyBorder="1" applyAlignment="1" applyProtection="1">
      <alignment vertical="center"/>
      <protection locked="0"/>
    </xf>
    <xf numFmtId="178" fontId="12" fillId="2" borderId="20" xfId="0" applyNumberFormat="1" applyFont="1" applyFill="1" applyBorder="1" applyAlignment="1" applyProtection="1">
      <alignment vertical="center"/>
      <protection locked="0"/>
    </xf>
    <xf numFmtId="178" fontId="12" fillId="2" borderId="43" xfId="0" applyNumberFormat="1" applyFont="1" applyFill="1" applyBorder="1" applyAlignment="1" applyProtection="1">
      <alignment vertical="center"/>
      <protection locked="0"/>
    </xf>
    <xf numFmtId="0" fontId="5" fillId="0" borderId="120" xfId="0" applyFont="1" applyBorder="1" applyAlignment="1">
      <alignment horizontal="center" vertical="center"/>
    </xf>
    <xf numFmtId="0" fontId="5" fillId="0" borderId="75" xfId="0" applyFont="1" applyBorder="1" applyAlignment="1">
      <alignment horizontal="center" vertical="center"/>
    </xf>
    <xf numFmtId="0" fontId="12" fillId="2" borderId="5" xfId="0" applyFont="1" applyFill="1" applyBorder="1" applyAlignment="1" applyProtection="1">
      <alignment vertical="center" shrinkToFit="1"/>
      <protection locked="0"/>
    </xf>
    <xf numFmtId="0" fontId="12" fillId="2" borderId="8" xfId="0" applyFont="1" applyFill="1" applyBorder="1" applyAlignment="1" applyProtection="1">
      <alignment vertical="center" shrinkToFit="1"/>
      <protection locked="0"/>
    </xf>
    <xf numFmtId="0" fontId="12" fillId="0" borderId="73" xfId="0" applyFont="1" applyBorder="1" applyAlignment="1">
      <alignment horizontal="center" vertical="center"/>
    </xf>
    <xf numFmtId="0" fontId="12" fillId="0" borderId="35" xfId="0" applyFont="1" applyBorder="1" applyAlignment="1">
      <alignment horizontal="center" vertical="center"/>
    </xf>
    <xf numFmtId="0" fontId="12" fillId="2" borderId="13" xfId="0" applyFont="1" applyFill="1" applyBorder="1" applyAlignment="1" applyProtection="1">
      <alignment horizontal="left" vertical="center" indent="1"/>
      <protection locked="0"/>
    </xf>
    <xf numFmtId="0" fontId="12" fillId="2" borderId="50" xfId="0" applyFont="1" applyFill="1" applyBorder="1" applyAlignment="1" applyProtection="1">
      <alignment horizontal="left" vertical="center" indent="1"/>
      <protection locked="0"/>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54" xfId="0" applyFont="1" applyBorder="1" applyAlignment="1">
      <alignment horizontal="center" vertical="center"/>
    </xf>
    <xf numFmtId="0" fontId="4" fillId="0" borderId="8" xfId="0" applyFont="1" applyBorder="1" applyAlignment="1">
      <alignment horizontal="distributed" vertical="center" shrinkToFit="1"/>
    </xf>
    <xf numFmtId="0" fontId="4" fillId="0" borderId="4" xfId="0" applyFont="1" applyBorder="1" applyAlignment="1">
      <alignment horizontal="distributed" vertical="center" shrinkToFit="1"/>
    </xf>
    <xf numFmtId="0" fontId="4" fillId="0" borderId="7" xfId="0" applyFont="1" applyBorder="1" applyAlignment="1">
      <alignment horizontal="distributed" vertical="center" shrinkToFit="1"/>
    </xf>
    <xf numFmtId="0" fontId="10" fillId="0" borderId="76" xfId="0" applyFont="1" applyFill="1" applyBorder="1" applyAlignment="1">
      <alignment horizontal="center" vertical="center" wrapText="1" shrinkToFit="1"/>
    </xf>
    <xf numFmtId="0" fontId="10" fillId="0" borderId="121" xfId="0" applyFont="1" applyFill="1" applyBorder="1" applyAlignment="1">
      <alignment horizontal="center" vertical="center" wrapText="1" shrinkToFit="1"/>
    </xf>
    <xf numFmtId="0" fontId="10" fillId="0" borderId="121" xfId="0" applyFont="1" applyBorder="1" applyAlignment="1">
      <alignment horizontal="center" vertical="center" wrapText="1" shrinkToFit="1"/>
    </xf>
    <xf numFmtId="0" fontId="32" fillId="2" borderId="11" xfId="0" applyFont="1" applyFill="1" applyBorder="1" applyAlignment="1" applyProtection="1">
      <alignment vertical="center"/>
      <protection locked="0"/>
    </xf>
    <xf numFmtId="0" fontId="4" fillId="2" borderId="3" xfId="0" applyFont="1" applyFill="1" applyBorder="1" applyAlignment="1" applyProtection="1">
      <alignment horizontal="center" vertical="center"/>
      <protection locked="0"/>
    </xf>
    <xf numFmtId="0" fontId="18" fillId="0" borderId="34" xfId="0" applyFont="1" applyBorder="1" applyAlignment="1">
      <alignment horizontal="center" vertical="center"/>
    </xf>
    <xf numFmtId="0" fontId="18" fillId="0" borderId="9" xfId="0" applyFont="1" applyBorder="1" applyAlignment="1">
      <alignment horizontal="center" vertical="center"/>
    </xf>
    <xf numFmtId="0" fontId="18" fillId="0" borderId="64" xfId="0" applyFont="1" applyBorder="1" applyAlignment="1">
      <alignment horizontal="center" vertical="center"/>
    </xf>
    <xf numFmtId="0" fontId="18" fillId="0" borderId="80" xfId="0" applyFont="1" applyBorder="1" applyAlignment="1">
      <alignment horizontal="center" vertical="center"/>
    </xf>
    <xf numFmtId="0" fontId="18" fillId="0" borderId="0" xfId="0" applyFont="1" applyBorder="1" applyAlignment="1">
      <alignment horizontal="center" vertical="center"/>
    </xf>
    <xf numFmtId="0" fontId="18" fillId="0" borderId="52" xfId="0" applyFont="1" applyBorder="1" applyAlignment="1">
      <alignment horizontal="center" vertical="center"/>
    </xf>
    <xf numFmtId="0" fontId="18" fillId="0" borderId="32" xfId="0" applyFont="1" applyBorder="1" applyAlignment="1">
      <alignment horizontal="center" vertical="center"/>
    </xf>
    <xf numFmtId="0" fontId="18" fillId="0" borderId="11" xfId="0" applyFont="1" applyBorder="1" applyAlignment="1">
      <alignment horizontal="center" vertical="center"/>
    </xf>
    <xf numFmtId="0" fontId="18" fillId="0" borderId="61" xfId="0" applyFont="1" applyBorder="1" applyAlignment="1">
      <alignment horizontal="center" vertical="center"/>
    </xf>
    <xf numFmtId="0" fontId="32" fillId="2" borderId="12" xfId="0" applyFont="1" applyFill="1" applyBorder="1" applyAlignment="1" applyProtection="1">
      <alignment vertical="center"/>
      <protection locked="0"/>
    </xf>
    <xf numFmtId="0" fontId="31" fillId="2" borderId="109" xfId="0" applyFont="1" applyFill="1" applyBorder="1" applyAlignment="1" applyProtection="1">
      <alignment vertical="center"/>
      <protection locked="0"/>
    </xf>
    <xf numFmtId="0" fontId="32" fillId="2" borderId="0" xfId="0" applyFont="1" applyFill="1" applyBorder="1" applyAlignment="1" applyProtection="1">
      <alignment vertical="center"/>
      <protection locked="0"/>
    </xf>
    <xf numFmtId="0" fontId="32" fillId="2" borderId="0"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left" vertical="center" indent="1" shrinkToFit="1"/>
      <protection locked="0"/>
    </xf>
    <xf numFmtId="0" fontId="12" fillId="2" borderId="4" xfId="0" applyFont="1" applyFill="1" applyBorder="1" applyAlignment="1" applyProtection="1">
      <alignment horizontal="left" vertical="center" indent="1" shrinkToFit="1"/>
      <protection locked="0"/>
    </xf>
    <xf numFmtId="0" fontId="12" fillId="2" borderId="7" xfId="0" applyFont="1" applyFill="1" applyBorder="1" applyAlignment="1" applyProtection="1">
      <alignment horizontal="left" vertical="center" indent="1" shrinkToFit="1"/>
      <protection locked="0"/>
    </xf>
    <xf numFmtId="0" fontId="12" fillId="2" borderId="8"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2" fillId="2" borderId="7" xfId="0" applyFont="1" applyFill="1" applyBorder="1" applyAlignment="1" applyProtection="1">
      <alignment horizontal="left" vertical="center" indent="1"/>
      <protection locked="0"/>
    </xf>
    <xf numFmtId="0" fontId="31" fillId="0" borderId="8" xfId="0" applyFont="1" applyBorder="1" applyAlignment="1">
      <alignment horizontal="distributed" vertical="center" shrinkToFit="1"/>
    </xf>
    <xf numFmtId="0" fontId="19" fillId="0" borderId="4" xfId="0" applyFont="1" applyBorder="1" applyAlignment="1">
      <alignment horizontal="distributed" vertical="center" shrinkToFit="1"/>
    </xf>
    <xf numFmtId="0" fontId="19" fillId="0" borderId="7" xfId="0" applyFont="1" applyBorder="1" applyAlignment="1">
      <alignment horizontal="distributed" vertical="center" shrinkToFit="1"/>
    </xf>
    <xf numFmtId="0" fontId="12" fillId="2" borderId="20"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2" fillId="2" borderId="43" xfId="0" applyFont="1" applyFill="1" applyBorder="1" applyAlignment="1" applyProtection="1">
      <alignment vertical="center"/>
      <protection locked="0"/>
    </xf>
    <xf numFmtId="0" fontId="12" fillId="0" borderId="45" xfId="0" applyFont="1" applyBorder="1" applyAlignment="1">
      <alignment horizontal="center" vertical="center" shrinkToFit="1"/>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12" fillId="0" borderId="42" xfId="0" applyFont="1" applyBorder="1" applyAlignment="1">
      <alignment horizontal="center" vertical="center"/>
    </xf>
    <xf numFmtId="0" fontId="12" fillId="0" borderId="2" xfId="0" applyFont="1" applyBorder="1" applyAlignment="1">
      <alignment horizontal="center" vertical="center"/>
    </xf>
    <xf numFmtId="176" fontId="12" fillId="2" borderId="43" xfId="0" applyNumberFormat="1" applyFont="1" applyFill="1" applyBorder="1" applyAlignment="1" applyProtection="1">
      <alignment vertical="center"/>
      <protection locked="0"/>
    </xf>
    <xf numFmtId="0" fontId="12" fillId="0" borderId="43" xfId="0" applyFont="1" applyBorder="1" applyAlignment="1">
      <alignment horizontal="center" vertical="center"/>
    </xf>
    <xf numFmtId="0" fontId="12" fillId="0" borderId="40" xfId="0" applyFont="1" applyBorder="1" applyAlignment="1">
      <alignment horizontal="center" vertical="center"/>
    </xf>
    <xf numFmtId="0" fontId="12" fillId="0" borderId="36" xfId="0" applyFont="1" applyBorder="1" applyAlignment="1">
      <alignment horizontal="center" vertical="center"/>
    </xf>
    <xf numFmtId="0" fontId="12" fillId="2" borderId="40" xfId="0" applyFont="1" applyFill="1" applyBorder="1" applyAlignment="1" applyProtection="1">
      <alignment vertical="center" wrapText="1"/>
      <protection locked="0"/>
    </xf>
    <xf numFmtId="0" fontId="12" fillId="2" borderId="36" xfId="0" applyFont="1" applyFill="1" applyBorder="1" applyAlignment="1" applyProtection="1">
      <alignment vertical="center" wrapText="1"/>
      <protection locked="0"/>
    </xf>
    <xf numFmtId="0" fontId="12" fillId="2" borderId="71" xfId="0" applyFont="1" applyFill="1" applyBorder="1" applyAlignment="1" applyProtection="1">
      <alignment vertical="center" wrapText="1"/>
      <protection locked="0"/>
    </xf>
    <xf numFmtId="0" fontId="12" fillId="2" borderId="55" xfId="0" applyFont="1" applyFill="1" applyBorder="1" applyAlignment="1" applyProtection="1">
      <alignment vertical="center" wrapText="1"/>
      <protection locked="0"/>
    </xf>
    <xf numFmtId="0" fontId="12" fillId="0" borderId="41" xfId="0" applyFont="1" applyBorder="1" applyAlignment="1">
      <alignment horizontal="center" vertical="center"/>
    </xf>
    <xf numFmtId="176" fontId="12" fillId="2" borderId="40" xfId="0" applyNumberFormat="1" applyFont="1" applyFill="1" applyBorder="1" applyAlignment="1" applyProtection="1">
      <alignment vertical="center" wrapText="1"/>
      <protection locked="0"/>
    </xf>
    <xf numFmtId="176" fontId="12" fillId="2" borderId="36" xfId="0" applyNumberFormat="1" applyFont="1" applyFill="1" applyBorder="1" applyAlignment="1" applyProtection="1">
      <alignment vertical="center" wrapText="1"/>
      <protection locked="0"/>
    </xf>
    <xf numFmtId="0" fontId="12" fillId="2" borderId="42" xfId="0" applyFont="1" applyFill="1" applyBorder="1" applyAlignment="1" applyProtection="1">
      <alignment vertical="center"/>
      <protection locked="0"/>
    </xf>
    <xf numFmtId="0" fontId="5" fillId="0" borderId="51" xfId="0" applyFont="1" applyBorder="1" applyAlignment="1">
      <alignment horizontal="center" vertical="center" textRotation="255"/>
    </xf>
    <xf numFmtId="0" fontId="5" fillId="0" borderId="39"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33" xfId="0" applyFont="1" applyBorder="1" applyAlignment="1">
      <alignment horizontal="center" vertical="center" textRotation="255"/>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72" xfId="0" applyFont="1" applyBorder="1" applyAlignment="1">
      <alignment horizontal="center" vertical="center" shrinkToFit="1"/>
    </xf>
    <xf numFmtId="176" fontId="12" fillId="2" borderId="71" xfId="0" applyNumberFormat="1" applyFont="1" applyFill="1" applyBorder="1" applyAlignment="1" applyProtection="1">
      <alignment vertical="center" wrapText="1"/>
      <protection locked="0"/>
    </xf>
    <xf numFmtId="176" fontId="12" fillId="2" borderId="41" xfId="0" applyNumberFormat="1" applyFont="1" applyFill="1" applyBorder="1" applyAlignment="1" applyProtection="1">
      <alignment vertical="center" wrapText="1"/>
      <protection locked="0"/>
    </xf>
    <xf numFmtId="0" fontId="12" fillId="0" borderId="36" xfId="0" applyFont="1" applyBorder="1" applyAlignment="1">
      <alignment horizontal="center" vertical="center" shrinkToFit="1"/>
    </xf>
    <xf numFmtId="0" fontId="12" fillId="2" borderId="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0" borderId="52" xfId="0" applyFont="1" applyBorder="1" applyAlignment="1">
      <alignment horizontal="center" vertical="center"/>
    </xf>
    <xf numFmtId="0" fontId="12" fillId="0" borderId="61"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88" xfId="0" applyFont="1" applyBorder="1" applyAlignment="1">
      <alignment horizontal="center" vertical="center"/>
    </xf>
    <xf numFmtId="0" fontId="12" fillId="0" borderId="93" xfId="0" applyFont="1" applyBorder="1" applyAlignment="1">
      <alignment horizontal="center" vertical="center"/>
    </xf>
    <xf numFmtId="0" fontId="12" fillId="2" borderId="53" xfId="0" applyFont="1" applyFill="1" applyBorder="1" applyAlignment="1" applyProtection="1">
      <alignment horizontal="center" vertical="center"/>
      <protection locked="0"/>
    </xf>
    <xf numFmtId="0" fontId="12" fillId="2" borderId="60"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33" xfId="0" applyFont="1" applyBorder="1" applyAlignment="1">
      <alignment horizontal="center" vertical="center"/>
    </xf>
    <xf numFmtId="0" fontId="12" fillId="2" borderId="80"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93"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97" xfId="0" applyFont="1" applyFill="1" applyBorder="1" applyAlignment="1" applyProtection="1">
      <alignment vertical="center"/>
      <protection locked="0"/>
    </xf>
    <xf numFmtId="0" fontId="12" fillId="2" borderId="98" xfId="0" applyFont="1" applyFill="1" applyBorder="1" applyAlignment="1" applyProtection="1">
      <alignment vertical="center"/>
      <protection locked="0"/>
    </xf>
    <xf numFmtId="0" fontId="12" fillId="2" borderId="5" xfId="0" applyFont="1" applyFill="1" applyBorder="1" applyAlignment="1" applyProtection="1">
      <alignment horizontal="center" vertical="center"/>
      <protection locked="0"/>
    </xf>
    <xf numFmtId="0" fontId="12" fillId="2" borderId="98" xfId="0" applyFont="1" applyFill="1" applyBorder="1" applyAlignment="1" applyProtection="1">
      <alignment horizontal="center" vertical="center"/>
      <protection locked="0"/>
    </xf>
    <xf numFmtId="179" fontId="12" fillId="2" borderId="5" xfId="0" applyNumberFormat="1" applyFont="1" applyFill="1" applyBorder="1" applyAlignment="1" applyProtection="1">
      <alignment horizontal="center" vertical="center"/>
      <protection locked="0"/>
    </xf>
    <xf numFmtId="179" fontId="12" fillId="2" borderId="98" xfId="0" applyNumberFormat="1" applyFont="1" applyFill="1" applyBorder="1" applyAlignment="1" applyProtection="1">
      <alignment horizontal="center" vertical="center"/>
      <protection locked="0"/>
    </xf>
    <xf numFmtId="179" fontId="12" fillId="2" borderId="54" xfId="0" applyNumberFormat="1" applyFont="1" applyFill="1" applyBorder="1" applyAlignment="1" applyProtection="1">
      <alignment horizontal="center" vertical="center"/>
      <protection locked="0"/>
    </xf>
    <xf numFmtId="179" fontId="12" fillId="2" borderId="106" xfId="0" applyNumberFormat="1" applyFont="1" applyFill="1" applyBorder="1" applyAlignment="1" applyProtection="1">
      <alignment horizontal="center" vertical="center"/>
      <protection locked="0"/>
    </xf>
    <xf numFmtId="0" fontId="12" fillId="2" borderId="76" xfId="0" applyFont="1" applyFill="1" applyBorder="1" applyAlignment="1" applyProtection="1">
      <alignment vertical="center" shrinkToFit="1"/>
      <protection locked="0"/>
    </xf>
    <xf numFmtId="0" fontId="12" fillId="2" borderId="34" xfId="0" applyFont="1" applyFill="1" applyBorder="1" applyAlignment="1" applyProtection="1">
      <alignment vertical="center" shrinkToFit="1"/>
      <protection locked="0"/>
    </xf>
    <xf numFmtId="0" fontId="12" fillId="0" borderId="85" xfId="0" applyFont="1" applyBorder="1" applyAlignment="1">
      <alignment vertical="center" shrinkToFit="1"/>
    </xf>
    <xf numFmtId="0" fontId="12" fillId="0" borderId="86" xfId="0" applyFont="1" applyBorder="1" applyAlignment="1">
      <alignment vertical="center" shrinkToFit="1"/>
    </xf>
    <xf numFmtId="0" fontId="12" fillId="2" borderId="65" xfId="0" applyFont="1" applyFill="1" applyBorder="1" applyAlignment="1" applyProtection="1">
      <alignment vertical="center" shrinkToFit="1"/>
      <protection locked="0"/>
    </xf>
    <xf numFmtId="0" fontId="12" fillId="2" borderId="31" xfId="0" applyFont="1" applyFill="1" applyBorder="1" applyAlignment="1" applyProtection="1">
      <alignment vertical="center" shrinkToFit="1"/>
      <protection locked="0"/>
    </xf>
    <xf numFmtId="0" fontId="12" fillId="0" borderId="98" xfId="0" applyFont="1" applyFill="1" applyBorder="1" applyAlignment="1" applyProtection="1">
      <alignment vertical="center" shrinkToFit="1"/>
    </xf>
    <xf numFmtId="0" fontId="12" fillId="0" borderId="99" xfId="0" applyFont="1" applyFill="1" applyBorder="1" applyAlignment="1" applyProtection="1">
      <alignment vertical="center" shrinkToFit="1"/>
    </xf>
    <xf numFmtId="0" fontId="12" fillId="2" borderId="79" xfId="0" applyFont="1" applyFill="1" applyBorder="1" applyAlignment="1" applyProtection="1">
      <alignment vertical="center" shrinkToFit="1"/>
      <protection locked="0"/>
    </xf>
    <xf numFmtId="0" fontId="12" fillId="2" borderId="42" xfId="0" applyFont="1" applyFill="1" applyBorder="1" applyAlignment="1" applyProtection="1">
      <alignment vertical="center" shrinkToFit="1"/>
      <protection locked="0"/>
    </xf>
    <xf numFmtId="0" fontId="12" fillId="2" borderId="77" xfId="0" applyFont="1" applyFill="1" applyBorder="1" applyAlignment="1" applyProtection="1">
      <alignment vertical="center" shrinkToFit="1"/>
      <protection locked="0"/>
    </xf>
    <xf numFmtId="0" fontId="12" fillId="2" borderId="44" xfId="0" applyFont="1" applyFill="1" applyBorder="1" applyAlignment="1" applyProtection="1">
      <alignment vertical="center" shrinkToFit="1"/>
      <protection locked="0"/>
    </xf>
    <xf numFmtId="0" fontId="5" fillId="0" borderId="51" xfId="0" applyFont="1" applyBorder="1" applyAlignment="1">
      <alignment horizontal="center" vertical="center" textRotation="255" shrinkToFit="1"/>
    </xf>
    <xf numFmtId="0" fontId="5" fillId="0" borderId="39" xfId="0" applyFont="1" applyBorder="1" applyAlignment="1">
      <alignment horizontal="center" vertical="center" textRotation="255" shrinkToFit="1"/>
    </xf>
    <xf numFmtId="0" fontId="5" fillId="0" borderId="53"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60"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12" fillId="0" borderId="3" xfId="0" applyFont="1" applyBorder="1" applyAlignment="1">
      <alignment horizontal="center" vertical="center" shrinkToFit="1"/>
    </xf>
    <xf numFmtId="0" fontId="12" fillId="0" borderId="19" xfId="0" applyFont="1" applyBorder="1" applyAlignment="1">
      <alignment vertical="center"/>
    </xf>
    <xf numFmtId="0" fontId="12" fillId="0" borderId="20" xfId="0" applyFont="1" applyBorder="1" applyAlignment="1">
      <alignment vertical="center"/>
    </xf>
    <xf numFmtId="0" fontId="12" fillId="0" borderId="29" xfId="0" applyFont="1" applyBorder="1" applyAlignment="1">
      <alignment vertical="center"/>
    </xf>
    <xf numFmtId="0" fontId="12" fillId="0" borderId="28" xfId="0" applyFont="1" applyBorder="1" applyAlignment="1">
      <alignment vertical="center"/>
    </xf>
    <xf numFmtId="0" fontId="5" fillId="0" borderId="108" xfId="0" applyFont="1" applyBorder="1" applyAlignment="1">
      <alignment vertical="center"/>
    </xf>
    <xf numFmtId="0" fontId="5" fillId="0" borderId="12" xfId="0" applyFont="1" applyBorder="1" applyAlignment="1">
      <alignment vertical="center"/>
    </xf>
    <xf numFmtId="0" fontId="5" fillId="0" borderId="62" xfId="0" applyFont="1" applyBorder="1" applyAlignment="1">
      <alignment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vertical="center"/>
    </xf>
    <xf numFmtId="0" fontId="5" fillId="0" borderId="53"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60" xfId="0" applyFont="1" applyBorder="1" applyAlignment="1">
      <alignment horizontal="center" vertical="center" textRotation="255"/>
    </xf>
    <xf numFmtId="0" fontId="5" fillId="0" borderId="33" xfId="0" applyFont="1" applyBorder="1" applyAlignment="1">
      <alignment horizontal="center" vertical="center" textRotation="255"/>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27" xfId="0" applyFont="1" applyBorder="1" applyAlignment="1">
      <alignment vertical="top" wrapText="1"/>
    </xf>
    <xf numFmtId="0" fontId="12" fillId="0" borderId="26" xfId="0" applyFont="1" applyBorder="1" applyAlignment="1">
      <alignment vertical="top" wrapText="1"/>
    </xf>
    <xf numFmtId="0" fontId="12" fillId="0" borderId="23"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vertical="center"/>
    </xf>
    <xf numFmtId="0" fontId="12" fillId="0" borderId="22" xfId="0" applyFont="1" applyBorder="1" applyAlignment="1">
      <alignment vertical="center"/>
    </xf>
    <xf numFmtId="0" fontId="12" fillId="0" borderId="25" xfId="0" applyFont="1" applyBorder="1" applyAlignment="1">
      <alignment vertical="center"/>
    </xf>
    <xf numFmtId="0" fontId="12" fillId="0" borderId="27" xfId="0" applyFont="1" applyBorder="1" applyAlignment="1">
      <alignment vertical="center"/>
    </xf>
    <xf numFmtId="0" fontId="12" fillId="2" borderId="36"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2" fillId="2" borderId="40"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0" borderId="66" xfId="0" applyFont="1" applyBorder="1" applyAlignment="1">
      <alignment horizontal="center" vertical="center" shrinkToFit="1"/>
    </xf>
    <xf numFmtId="0" fontId="12" fillId="0" borderId="97" xfId="0" applyFont="1" applyBorder="1" applyAlignment="1">
      <alignment horizontal="center" vertical="center"/>
    </xf>
    <xf numFmtId="0" fontId="12" fillId="0" borderId="98" xfId="0" applyFont="1" applyBorder="1" applyAlignment="1">
      <alignment horizontal="center" vertical="center"/>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43" xfId="0" applyFont="1" applyBorder="1" applyAlignment="1">
      <alignment vertical="center"/>
    </xf>
    <xf numFmtId="0" fontId="12" fillId="0" borderId="79" xfId="0" applyFont="1" applyBorder="1" applyAlignment="1">
      <alignment vertical="center"/>
    </xf>
    <xf numFmtId="0" fontId="12" fillId="0" borderId="46" xfId="0" applyFont="1" applyBorder="1" applyAlignment="1">
      <alignment vertical="center"/>
    </xf>
    <xf numFmtId="0" fontId="12" fillId="0" borderId="77" xfId="0" applyFont="1" applyBorder="1" applyAlignment="1">
      <alignment vertical="center"/>
    </xf>
    <xf numFmtId="0" fontId="12" fillId="0" borderId="91" xfId="0" applyFont="1" applyBorder="1" applyAlignment="1">
      <alignment vertical="center"/>
    </xf>
    <xf numFmtId="0" fontId="12" fillId="0" borderId="76" xfId="0" applyFont="1" applyBorder="1" applyAlignment="1">
      <alignment vertical="center"/>
    </xf>
    <xf numFmtId="0" fontId="12" fillId="0" borderId="93" xfId="0" applyFont="1" applyBorder="1" applyAlignment="1">
      <alignment vertical="center"/>
    </xf>
    <xf numFmtId="0" fontId="12" fillId="0" borderId="5" xfId="0" applyFont="1" applyBorder="1" applyAlignment="1">
      <alignment vertical="center"/>
    </xf>
    <xf numFmtId="0" fontId="12" fillId="0" borderId="95" xfId="0" applyFont="1" applyBorder="1" applyAlignment="1">
      <alignment horizontal="center" vertical="center"/>
    </xf>
    <xf numFmtId="0" fontId="12" fillId="0" borderId="85" xfId="0" applyFont="1" applyBorder="1" applyAlignment="1">
      <alignment horizontal="center" vertical="center"/>
    </xf>
    <xf numFmtId="0" fontId="12" fillId="0" borderId="96" xfId="0" applyFont="1" applyBorder="1" applyAlignment="1">
      <alignment horizontal="center" vertical="center"/>
    </xf>
    <xf numFmtId="0" fontId="12" fillId="0" borderId="65"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7" xfId="0" applyFont="1" applyBorder="1" applyAlignment="1">
      <alignment horizontal="distributed" vertical="center" shrinkToFit="1"/>
    </xf>
    <xf numFmtId="0" fontId="12" fillId="2" borderId="3" xfId="0" applyFont="1" applyFill="1" applyBorder="1" applyAlignment="1" applyProtection="1">
      <alignment horizontal="left" vertical="center" indent="1" shrinkToFit="1"/>
      <protection locked="0"/>
    </xf>
    <xf numFmtId="0" fontId="12" fillId="2" borderId="6" xfId="0" applyFont="1" applyFill="1" applyBorder="1" applyAlignment="1" applyProtection="1">
      <alignment horizontal="left" vertical="center" indent="1" shrinkToFit="1"/>
      <protection locked="0"/>
    </xf>
    <xf numFmtId="0" fontId="5" fillId="0" borderId="49" xfId="0" applyFont="1" applyBorder="1" applyAlignment="1">
      <alignment vertical="center"/>
    </xf>
    <xf numFmtId="0" fontId="5" fillId="0" borderId="13" xfId="0" applyFont="1" applyBorder="1" applyAlignment="1">
      <alignment vertical="center"/>
    </xf>
    <xf numFmtId="0" fontId="12" fillId="0" borderId="36" xfId="0" applyFont="1" applyBorder="1" applyAlignment="1">
      <alignment vertical="center" shrinkToFit="1"/>
    </xf>
    <xf numFmtId="0" fontId="12" fillId="0" borderId="2" xfId="0" applyFont="1" applyBorder="1" applyAlignment="1">
      <alignment vertical="center" shrinkToFit="1"/>
    </xf>
    <xf numFmtId="0" fontId="12" fillId="0" borderId="45" xfId="0" applyFont="1" applyBorder="1" applyAlignment="1">
      <alignment vertical="center" shrinkToFit="1"/>
    </xf>
    <xf numFmtId="0" fontId="12" fillId="2" borderId="4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5" fillId="0" borderId="80" xfId="0" applyFont="1" applyBorder="1" applyAlignment="1">
      <alignment vertical="center"/>
    </xf>
    <xf numFmtId="0" fontId="5" fillId="0" borderId="0" xfId="0" applyFont="1" applyBorder="1" applyAlignment="1">
      <alignment vertical="center"/>
    </xf>
    <xf numFmtId="0" fontId="5" fillId="0" borderId="52" xfId="0" applyFont="1" applyBorder="1" applyAlignment="1">
      <alignment vertical="center"/>
    </xf>
    <xf numFmtId="0" fontId="12" fillId="0" borderId="1" xfId="0" applyFont="1" applyBorder="1" applyAlignment="1">
      <alignment vertical="center" shrinkToFit="1"/>
    </xf>
    <xf numFmtId="0" fontId="12" fillId="0" borderId="47" xfId="0" applyFont="1" applyBorder="1" applyAlignment="1">
      <alignment horizontal="center" vertical="center"/>
    </xf>
    <xf numFmtId="0" fontId="12" fillId="0" borderId="1" xfId="0" applyFont="1" applyBorder="1" applyAlignment="1">
      <alignment horizontal="center" vertical="center"/>
    </xf>
    <xf numFmtId="0" fontId="12" fillId="0" borderId="48" xfId="0" applyFont="1" applyBorder="1" applyAlignment="1">
      <alignment horizontal="center" vertical="center"/>
    </xf>
    <xf numFmtId="177" fontId="12" fillId="2" borderId="26" xfId="0" applyNumberFormat="1" applyFont="1" applyFill="1" applyBorder="1" applyAlignment="1" applyProtection="1">
      <alignment vertical="center"/>
      <protection locked="0"/>
    </xf>
    <xf numFmtId="0" fontId="12" fillId="0" borderId="23" xfId="0" applyFont="1" applyBorder="1" applyAlignment="1">
      <alignment horizontal="center" vertical="center"/>
    </xf>
    <xf numFmtId="0" fontId="12" fillId="0" borderId="111" xfId="0" applyFont="1" applyBorder="1" applyAlignment="1">
      <alignment horizontal="center" vertical="center"/>
    </xf>
    <xf numFmtId="0" fontId="5" fillId="0" borderId="12" xfId="0" applyFont="1" applyBorder="1" applyAlignment="1">
      <alignment vertical="top" wrapText="1"/>
    </xf>
    <xf numFmtId="0" fontId="4" fillId="0" borderId="0" xfId="0" applyFont="1" applyBorder="1" applyAlignment="1">
      <alignment vertical="top" wrapText="1"/>
    </xf>
    <xf numFmtId="0" fontId="4" fillId="0" borderId="11" xfId="0" applyFont="1" applyBorder="1" applyAlignment="1">
      <alignment vertical="top" wrapText="1"/>
    </xf>
    <xf numFmtId="0" fontId="5" fillId="0" borderId="0" xfId="0" applyFont="1" applyBorder="1" applyAlignment="1">
      <alignment vertical="top" wrapText="1"/>
    </xf>
    <xf numFmtId="0" fontId="5" fillId="0" borderId="11" xfId="0" applyFont="1" applyBorder="1" applyAlignment="1">
      <alignment vertical="top" wrapText="1"/>
    </xf>
    <xf numFmtId="0" fontId="32" fillId="2" borderId="12" xfId="0" applyFont="1" applyFill="1" applyBorder="1" applyAlignment="1" applyProtection="1">
      <alignment horizontal="center" vertical="center"/>
      <protection locked="0"/>
    </xf>
    <xf numFmtId="0" fontId="12" fillId="0" borderId="34" xfId="0" applyFont="1" applyBorder="1" applyAlignment="1">
      <alignment horizontal="center" vertical="center"/>
    </xf>
    <xf numFmtId="0" fontId="12" fillId="0" borderId="9"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32" fillId="0" borderId="34"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11" xfId="0" applyFont="1" applyBorder="1" applyAlignment="1">
      <alignment horizontal="center" vertical="center" wrapText="1"/>
    </xf>
    <xf numFmtId="0" fontId="4" fillId="0" borderId="12" xfId="0" applyFont="1" applyBorder="1" applyAlignment="1">
      <alignment vertical="top" wrapText="1"/>
    </xf>
    <xf numFmtId="176" fontId="12" fillId="2" borderId="19" xfId="0" applyNumberFormat="1" applyFont="1" applyFill="1" applyBorder="1" applyAlignment="1" applyProtection="1">
      <alignment vertical="center"/>
      <protection locked="0"/>
    </xf>
    <xf numFmtId="176" fontId="12" fillId="2" borderId="29" xfId="0" applyNumberFormat="1" applyFont="1" applyFill="1" applyBorder="1" applyAlignment="1" applyProtection="1">
      <alignment vertical="center"/>
      <protection locked="0"/>
    </xf>
    <xf numFmtId="176" fontId="12" fillId="2" borderId="81" xfId="0" applyNumberFormat="1" applyFont="1" applyFill="1" applyBorder="1" applyAlignment="1" applyProtection="1">
      <alignment vertical="center"/>
      <protection locked="0"/>
    </xf>
    <xf numFmtId="176" fontId="12" fillId="2" borderId="83" xfId="0" applyNumberFormat="1" applyFont="1" applyFill="1" applyBorder="1" applyAlignment="1" applyProtection="1">
      <alignment vertical="center"/>
      <protection locked="0"/>
    </xf>
    <xf numFmtId="0" fontId="12" fillId="0" borderId="30" xfId="0" applyFont="1" applyBorder="1" applyAlignment="1">
      <alignment vertical="center"/>
    </xf>
    <xf numFmtId="0" fontId="12" fillId="0" borderId="17" xfId="0" applyFont="1" applyBorder="1" applyAlignment="1">
      <alignment horizontal="center" vertical="center" shrinkToFit="1"/>
    </xf>
    <xf numFmtId="0" fontId="12" fillId="0" borderId="110" xfId="0" applyFont="1" applyBorder="1" applyAlignment="1">
      <alignment horizontal="center" vertical="center"/>
    </xf>
    <xf numFmtId="0" fontId="4" fillId="0" borderId="53"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60"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12" fillId="2" borderId="14" xfId="0" applyFont="1" applyFill="1" applyBorder="1" applyAlignment="1" applyProtection="1">
      <alignment horizontal="center" vertical="center" wrapText="1"/>
      <protection locked="0"/>
    </xf>
    <xf numFmtId="0" fontId="12" fillId="0" borderId="2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vertical="center"/>
    </xf>
    <xf numFmtId="0" fontId="12" fillId="0" borderId="1" xfId="0" applyFont="1" applyBorder="1" applyAlignment="1">
      <alignment vertical="center"/>
    </xf>
    <xf numFmtId="0" fontId="12" fillId="0" borderId="15" xfId="0" applyFont="1" applyBorder="1" applyAlignment="1">
      <alignment horizontal="center" vertical="center"/>
    </xf>
    <xf numFmtId="0" fontId="12" fillId="2" borderId="15" xfId="0" applyFont="1" applyFill="1" applyBorder="1" applyAlignment="1" applyProtection="1">
      <alignment horizontal="center" vertical="center"/>
      <protection locked="0"/>
    </xf>
    <xf numFmtId="0" fontId="4" fillId="0" borderId="51" xfId="0" applyFont="1" applyBorder="1" applyAlignment="1">
      <alignment horizontal="center" vertical="center" textRotation="255"/>
    </xf>
    <xf numFmtId="0" fontId="4" fillId="0" borderId="39" xfId="0" applyFont="1" applyBorder="1" applyAlignment="1">
      <alignment horizontal="center" vertical="center" textRotation="255"/>
    </xf>
    <xf numFmtId="0" fontId="12" fillId="0" borderId="12" xfId="0" applyFont="1" applyBorder="1" applyAlignment="1">
      <alignment vertical="center"/>
    </xf>
    <xf numFmtId="0" fontId="12" fillId="0" borderId="11" xfId="0" applyFont="1" applyBorder="1" applyAlignment="1">
      <alignment vertical="center"/>
    </xf>
    <xf numFmtId="0" fontId="4" fillId="0" borderId="3" xfId="0" applyFont="1" applyBorder="1" applyAlignment="1">
      <alignment vertical="top" wrapText="1"/>
    </xf>
    <xf numFmtId="0" fontId="12" fillId="2" borderId="3" xfId="0" applyFont="1" applyFill="1" applyBorder="1" applyAlignment="1" applyProtection="1">
      <alignment horizontal="center" vertical="center"/>
      <protection locked="0"/>
    </xf>
    <xf numFmtId="0" fontId="4" fillId="0" borderId="9" xfId="0" applyFont="1" applyBorder="1" applyAlignment="1">
      <alignment vertical="top" wrapText="1"/>
    </xf>
    <xf numFmtId="0" fontId="4" fillId="0" borderId="108" xfId="0" applyFont="1" applyBorder="1" applyAlignment="1">
      <alignment vertical="center" wrapText="1"/>
    </xf>
    <xf numFmtId="0" fontId="5" fillId="0" borderId="12" xfId="0" applyFont="1" applyBorder="1" applyAlignment="1">
      <alignment vertical="center" wrapText="1"/>
    </xf>
    <xf numFmtId="0" fontId="5" fillId="0" borderId="31" xfId="0" applyFont="1" applyBorder="1" applyAlignment="1">
      <alignment vertical="center" wrapText="1"/>
    </xf>
    <xf numFmtId="0" fontId="5" fillId="0" borderId="3" xfId="0" applyFont="1" applyBorder="1" applyAlignment="1">
      <alignment vertical="center" wrapText="1"/>
    </xf>
    <xf numFmtId="0" fontId="18" fillId="0" borderId="9" xfId="0" applyFont="1" applyBorder="1" applyAlignment="1">
      <alignment vertical="top" wrapText="1"/>
    </xf>
    <xf numFmtId="0" fontId="18" fillId="0" borderId="3" xfId="0" applyFont="1" applyBorder="1" applyAlignment="1">
      <alignment vertical="top" wrapText="1"/>
    </xf>
    <xf numFmtId="0" fontId="12" fillId="0" borderId="9" xfId="0" applyFont="1" applyBorder="1" applyAlignment="1">
      <alignment vertical="top" wrapText="1"/>
    </xf>
    <xf numFmtId="0" fontId="12" fillId="0" borderId="0" xfId="0" applyFont="1" applyBorder="1" applyAlignment="1">
      <alignment vertical="top" wrapText="1"/>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4" fillId="0" borderId="39" xfId="0" applyFont="1" applyBorder="1" applyAlignment="1">
      <alignment horizontal="center" vertical="center" textRotation="255" shrinkToFit="1"/>
    </xf>
    <xf numFmtId="0" fontId="12" fillId="0" borderId="0" xfId="0" applyFont="1" applyBorder="1" applyAlignment="1">
      <alignment horizontal="center" vertical="center" shrinkToFit="1"/>
    </xf>
    <xf numFmtId="177" fontId="12" fillId="2" borderId="112" xfId="0" applyNumberFormat="1" applyFont="1" applyFill="1" applyBorder="1" applyAlignment="1" applyProtection="1">
      <alignment vertical="center"/>
      <protection locked="0"/>
    </xf>
    <xf numFmtId="0" fontId="18" fillId="0" borderId="12" xfId="0" applyFont="1" applyBorder="1" applyAlignment="1">
      <alignment vertical="top" wrapText="1"/>
    </xf>
    <xf numFmtId="0" fontId="18" fillId="0" borderId="62" xfId="0" applyFont="1" applyBorder="1" applyAlignment="1">
      <alignment vertical="top" wrapText="1"/>
    </xf>
    <xf numFmtId="0" fontId="18" fillId="0" borderId="0" xfId="0" applyFont="1" applyBorder="1" applyAlignment="1">
      <alignment vertical="top" wrapText="1"/>
    </xf>
    <xf numFmtId="0" fontId="18" fillId="0" borderId="52" xfId="0" applyFont="1" applyBorder="1" applyAlignment="1">
      <alignment vertical="top" wrapText="1"/>
    </xf>
    <xf numFmtId="0" fontId="18" fillId="0" borderId="11" xfId="0" applyFont="1" applyBorder="1" applyAlignment="1">
      <alignment vertical="top" wrapText="1"/>
    </xf>
    <xf numFmtId="0" fontId="18" fillId="0" borderId="61" xfId="0" applyFont="1" applyBorder="1" applyAlignment="1">
      <alignment vertical="top" wrapText="1"/>
    </xf>
    <xf numFmtId="0" fontId="12" fillId="0" borderId="0" xfId="0" applyFont="1" applyBorder="1" applyAlignment="1">
      <alignment vertical="center"/>
    </xf>
    <xf numFmtId="0" fontId="0" fillId="0" borderId="0" xfId="0" applyAlignment="1">
      <alignment vertical="center"/>
    </xf>
    <xf numFmtId="0" fontId="0" fillId="0" borderId="121" xfId="0" applyBorder="1" applyAlignment="1">
      <alignment vertical="center" wrapText="1"/>
    </xf>
    <xf numFmtId="0" fontId="12" fillId="0" borderId="51" xfId="0" applyFont="1" applyBorder="1" applyAlignment="1">
      <alignment horizontal="center" vertical="center"/>
    </xf>
    <xf numFmtId="0" fontId="12" fillId="0" borderId="12" xfId="0" applyFont="1" applyBorder="1" applyAlignment="1">
      <alignment horizontal="center" vertical="center"/>
    </xf>
    <xf numFmtId="0" fontId="12" fillId="0" borderId="39" xfId="0" applyFont="1" applyBorder="1" applyAlignment="1">
      <alignment horizontal="center" vertical="center"/>
    </xf>
    <xf numFmtId="0" fontId="12" fillId="0" borderId="92" xfId="0" applyFont="1" applyBorder="1" applyAlignment="1">
      <alignment horizontal="center" vertical="center"/>
    </xf>
    <xf numFmtId="0" fontId="12" fillId="0" borderId="6"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94" xfId="0" applyFont="1" applyBorder="1" applyAlignment="1">
      <alignment horizontal="center" vertical="center" shrinkToFit="1"/>
    </xf>
    <xf numFmtId="176" fontId="12" fillId="0" borderId="42" xfId="0" applyNumberFormat="1" applyFont="1" applyFill="1" applyBorder="1" applyAlignment="1" applyProtection="1">
      <alignment vertical="center"/>
    </xf>
    <xf numFmtId="176" fontId="12" fillId="0" borderId="2" xfId="0" applyNumberFormat="1" applyFont="1" applyFill="1" applyBorder="1" applyAlignment="1" applyProtection="1">
      <alignment vertical="center"/>
    </xf>
    <xf numFmtId="176" fontId="12" fillId="0" borderId="20" xfId="0" applyNumberFormat="1" applyFont="1" applyFill="1" applyBorder="1" applyAlignment="1" applyProtection="1">
      <alignment vertical="center"/>
    </xf>
    <xf numFmtId="176" fontId="12" fillId="0" borderId="56" xfId="0" applyNumberFormat="1" applyFont="1" applyFill="1" applyBorder="1" applyAlignment="1" applyProtection="1">
      <alignment vertical="center"/>
    </xf>
    <xf numFmtId="0" fontId="12" fillId="2" borderId="9" xfId="0" applyFont="1" applyFill="1" applyBorder="1" applyAlignment="1" applyProtection="1">
      <alignment vertical="center" shrinkToFit="1"/>
      <protection locked="0"/>
    </xf>
    <xf numFmtId="0" fontId="12" fillId="2" borderId="80" xfId="0" applyFont="1" applyFill="1" applyBorder="1" applyAlignment="1" applyProtection="1">
      <alignment vertical="center" shrinkToFit="1"/>
      <protection locked="0"/>
    </xf>
    <xf numFmtId="0" fontId="12" fillId="2" borderId="0"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0" borderId="64"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137" xfId="0" applyFont="1" applyBorder="1" applyAlignment="1">
      <alignment horizontal="center" vertical="center" shrinkToFit="1"/>
    </xf>
    <xf numFmtId="0" fontId="12" fillId="0" borderId="138" xfId="0" applyFont="1" applyBorder="1" applyAlignment="1">
      <alignment horizontal="center" vertical="center" shrinkToFit="1"/>
    </xf>
    <xf numFmtId="0" fontId="12" fillId="0" borderId="139" xfId="0" applyFont="1" applyBorder="1" applyAlignment="1">
      <alignment horizontal="center" vertical="center" shrinkToFit="1"/>
    </xf>
    <xf numFmtId="0" fontId="12" fillId="0" borderId="140" xfId="0" applyFont="1" applyBorder="1" applyAlignment="1">
      <alignment horizontal="center" vertical="center" shrinkToFit="1"/>
    </xf>
    <xf numFmtId="0" fontId="12" fillId="0" borderId="117" xfId="0" applyFont="1" applyBorder="1" applyAlignment="1">
      <alignment horizontal="center" vertical="center" shrinkToFit="1"/>
    </xf>
    <xf numFmtId="0" fontId="12" fillId="0" borderId="118" xfId="0" applyFont="1" applyBorder="1" applyAlignment="1">
      <alignment horizontal="center" vertical="center" shrinkToFit="1"/>
    </xf>
    <xf numFmtId="0" fontId="12" fillId="0" borderId="105" xfId="0" applyFont="1" applyBorder="1" applyAlignment="1">
      <alignment horizontal="center" vertical="center" shrinkToFit="1"/>
    </xf>
    <xf numFmtId="0" fontId="12" fillId="0" borderId="101"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5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2" xfId="0" applyFont="1" applyBorder="1" applyAlignment="1">
      <alignment horizontal="center" vertical="center" wrapText="1"/>
    </xf>
    <xf numFmtId="0" fontId="32" fillId="0" borderId="9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12" fillId="2" borderId="53" xfId="0" applyFont="1" applyFill="1" applyBorder="1" applyAlignment="1" applyProtection="1">
      <alignment vertical="center" shrinkToFit="1"/>
      <protection locked="0"/>
    </xf>
    <xf numFmtId="0" fontId="12" fillId="2" borderId="92" xfId="0" applyFont="1" applyFill="1" applyBorder="1" applyAlignment="1" applyProtection="1">
      <alignment vertical="center" shrinkToFit="1"/>
      <protection locked="0"/>
    </xf>
    <xf numFmtId="0" fontId="12" fillId="2" borderId="93" xfId="0" applyFont="1" applyFill="1" applyBorder="1" applyAlignment="1" applyProtection="1">
      <alignment vertical="center" shrinkToFit="1"/>
      <protection locked="0"/>
    </xf>
    <xf numFmtId="0" fontId="12" fillId="2" borderId="91" xfId="0" applyFont="1" applyFill="1" applyBorder="1" applyAlignment="1" applyProtection="1">
      <alignment vertical="center" shrinkToFit="1"/>
      <protection locked="0"/>
    </xf>
    <xf numFmtId="0" fontId="12" fillId="0" borderId="95" xfId="0" applyFont="1" applyBorder="1" applyAlignment="1">
      <alignment vertical="center" shrinkToFit="1"/>
    </xf>
    <xf numFmtId="0" fontId="4" fillId="0" borderId="8" xfId="0" applyFont="1" applyFill="1" applyBorder="1" applyAlignment="1">
      <alignment horizontal="left" vertical="center"/>
    </xf>
    <xf numFmtId="0" fontId="4" fillId="0" borderId="4" xfId="0" applyFont="1" applyFill="1" applyBorder="1" applyAlignment="1">
      <alignment horizontal="left" vertical="center"/>
    </xf>
    <xf numFmtId="0" fontId="4" fillId="0" borderId="7" xfId="0" applyFont="1" applyFill="1" applyBorder="1" applyAlignment="1">
      <alignment horizontal="left" vertical="center"/>
    </xf>
    <xf numFmtId="0" fontId="0" fillId="0" borderId="76" xfId="0" applyFill="1" applyBorder="1" applyAlignment="1">
      <alignment horizontal="center" vertical="center" wrapText="1"/>
    </xf>
    <xf numFmtId="0" fontId="0" fillId="0" borderId="121" xfId="0" applyFill="1" applyBorder="1" applyAlignment="1">
      <alignment horizontal="center" vertical="center"/>
    </xf>
    <xf numFmtId="0" fontId="0" fillId="0" borderId="65" xfId="0" applyFill="1" applyBorder="1" applyAlignment="1">
      <alignment horizontal="center" vertical="center"/>
    </xf>
    <xf numFmtId="0" fontId="0" fillId="0" borderId="8" xfId="0" applyFill="1" applyBorder="1" applyAlignment="1">
      <alignment horizontal="left"/>
    </xf>
    <xf numFmtId="0" fontId="0" fillId="0" borderId="4" xfId="0" applyFill="1" applyBorder="1" applyAlignment="1">
      <alignment horizontal="left"/>
    </xf>
    <xf numFmtId="0" fontId="0" fillId="0" borderId="7" xfId="0" applyFill="1" applyBorder="1" applyAlignment="1">
      <alignment horizontal="left"/>
    </xf>
    <xf numFmtId="0" fontId="4" fillId="0" borderId="121"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65"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80" xfId="0" applyFont="1" applyBorder="1" applyAlignment="1">
      <alignment horizontal="center" vertical="center"/>
    </xf>
    <xf numFmtId="0" fontId="4" fillId="0" borderId="31" xfId="0" applyFont="1" applyBorder="1" applyAlignment="1">
      <alignment horizontal="center" vertical="center"/>
    </xf>
    <xf numFmtId="0" fontId="4" fillId="0" borderId="76" xfId="0" applyFont="1" applyBorder="1" applyAlignment="1">
      <alignment horizontal="center" vertical="center"/>
    </xf>
    <xf numFmtId="0" fontId="4" fillId="0" borderId="121" xfId="0" applyFont="1" applyBorder="1" applyAlignment="1">
      <alignment horizontal="center" vertical="center"/>
    </xf>
    <xf numFmtId="0" fontId="4" fillId="0" borderId="5" xfId="0" applyFont="1" applyBorder="1" applyAlignment="1">
      <alignment horizontal="center" vertical="center" wrapText="1"/>
    </xf>
    <xf numFmtId="0" fontId="9" fillId="0" borderId="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6" xfId="0" applyFont="1" applyFill="1" applyBorder="1" applyAlignment="1">
      <alignment horizontal="center" vertical="center" wrapText="1"/>
    </xf>
    <xf numFmtId="0" fontId="4" fillId="0" borderId="31"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0" fillId="0" borderId="76" xfId="0" applyFont="1" applyBorder="1" applyAlignment="1">
      <alignment horizontal="center" vertical="center" wrapText="1"/>
    </xf>
    <xf numFmtId="0" fontId="0" fillId="0" borderId="121" xfId="0" applyFont="1" applyBorder="1" applyAlignment="1">
      <alignment horizontal="center" vertical="center" wrapText="1"/>
    </xf>
    <xf numFmtId="0" fontId="0" fillId="0" borderId="65" xfId="0" applyFont="1" applyBorder="1" applyAlignment="1">
      <alignment horizontal="center" vertical="center" wrapText="1"/>
    </xf>
    <xf numFmtId="0" fontId="4" fillId="0" borderId="34" xfId="0" applyFont="1" applyBorder="1" applyAlignment="1">
      <alignment vertical="center"/>
    </xf>
    <xf numFmtId="0" fontId="4" fillId="0" borderId="9" xfId="0" applyFont="1" applyBorder="1" applyAlignment="1">
      <alignment vertical="center"/>
    </xf>
    <xf numFmtId="0" fontId="4" fillId="0" borderId="78"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4" fillId="0" borderId="78"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9" fillId="0" borderId="76"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65" xfId="0" applyFont="1" applyBorder="1" applyAlignment="1">
      <alignment horizontal="center" vertical="center" wrapText="1"/>
    </xf>
    <xf numFmtId="0" fontId="0" fillId="0" borderId="9" xfId="0" applyBorder="1" applyAlignment="1"/>
    <xf numFmtId="0" fontId="0" fillId="0" borderId="78" xfId="0" applyBorder="1" applyAlignment="1"/>
    <xf numFmtId="0" fontId="4" fillId="0" borderId="8" xfId="0" applyFont="1" applyBorder="1" applyAlignment="1"/>
    <xf numFmtId="0" fontId="4" fillId="0" borderId="4" xfId="0" applyFont="1" applyBorder="1" applyAlignment="1"/>
    <xf numFmtId="0" fontId="4" fillId="0" borderId="7" xfId="0" applyFont="1" applyBorder="1" applyAlignment="1"/>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center" vertical="center"/>
    </xf>
    <xf numFmtId="0" fontId="9" fillId="0" borderId="5" xfId="0" applyFont="1" applyBorder="1" applyAlignment="1">
      <alignment horizontal="center" vertical="center"/>
    </xf>
    <xf numFmtId="0" fontId="0" fillId="0" borderId="80" xfId="0" applyBorder="1" applyAlignment="1">
      <alignment horizontal="center" vertical="center" shrinkToFit="1"/>
    </xf>
    <xf numFmtId="0" fontId="4" fillId="0" borderId="34"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5" xfId="0" applyBorder="1" applyAlignment="1"/>
    <xf numFmtId="0" fontId="0" fillId="0" borderId="8" xfId="0" applyBorder="1" applyAlignment="1"/>
    <xf numFmtId="0" fontId="0" fillId="0" borderId="4" xfId="0" applyBorder="1" applyAlignment="1"/>
    <xf numFmtId="0" fontId="35" fillId="0" borderId="8"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vertical="center"/>
    </xf>
    <xf numFmtId="0" fontId="35" fillId="0" borderId="4" xfId="0" applyFont="1" applyFill="1" applyBorder="1" applyAlignment="1">
      <alignment vertical="center"/>
    </xf>
    <xf numFmtId="0" fontId="35" fillId="0" borderId="7" xfId="0" applyFont="1" applyFill="1" applyBorder="1" applyAlignment="1">
      <alignment vertical="center"/>
    </xf>
    <xf numFmtId="0" fontId="35" fillId="0" borderId="76" xfId="0" applyFont="1" applyFill="1" applyBorder="1" applyAlignment="1">
      <alignment horizontal="center" vertical="center"/>
    </xf>
    <xf numFmtId="0" fontId="35" fillId="0" borderId="121" xfId="0" applyFont="1" applyFill="1" applyBorder="1" applyAlignment="1">
      <alignment horizontal="center" vertical="center"/>
    </xf>
    <xf numFmtId="0" fontId="35" fillId="0" borderId="65"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80" xfId="0" applyFont="1" applyFill="1" applyBorder="1" applyAlignment="1">
      <alignment horizontal="center" vertical="center"/>
    </xf>
    <xf numFmtId="0" fontId="35" fillId="0" borderId="31" xfId="0" applyFont="1" applyFill="1" applyBorder="1" applyAlignment="1">
      <alignment horizontal="center" vertical="center"/>
    </xf>
    <xf numFmtId="0" fontId="35" fillId="0" borderId="4" xfId="0" applyFont="1" applyFill="1" applyBorder="1" applyAlignment="1"/>
    <xf numFmtId="0" fontId="35" fillId="0" borderId="7" xfId="0" applyFont="1" applyFill="1" applyBorder="1" applyAlignment="1"/>
    <xf numFmtId="0" fontId="35" fillId="0" borderId="8" xfId="0" applyFont="1" applyFill="1" applyBorder="1" applyAlignment="1"/>
    <xf numFmtId="0" fontId="35" fillId="0" borderId="76" xfId="0" applyFont="1" applyFill="1" applyBorder="1" applyAlignment="1">
      <alignment horizontal="center" vertical="center" wrapText="1"/>
    </xf>
    <xf numFmtId="0" fontId="35" fillId="0" borderId="65"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E$6" lockText="1" noThreeD="1"/>
</file>

<file path=xl/ctrlProps/ctrlProp10.xml><?xml version="1.0" encoding="utf-8"?>
<formControlPr xmlns="http://schemas.microsoft.com/office/spreadsheetml/2009/9/main" objectType="CheckBox" fmlaLink="$CE$22" lockText="1" noThreeD="1"/>
</file>

<file path=xl/ctrlProps/ctrlProp100.xml><?xml version="1.0" encoding="utf-8"?>
<formControlPr xmlns="http://schemas.microsoft.com/office/spreadsheetml/2009/9/main" objectType="CheckBox" fmlaLink="$CE$136" lockText="1" noThreeD="1"/>
</file>

<file path=xl/ctrlProps/ctrlProp101.xml><?xml version="1.0" encoding="utf-8"?>
<formControlPr xmlns="http://schemas.microsoft.com/office/spreadsheetml/2009/9/main" objectType="CheckBox" fmlaLink="$CE$137" lockText="1" noThreeD="1"/>
</file>

<file path=xl/ctrlProps/ctrlProp102.xml><?xml version="1.0" encoding="utf-8"?>
<formControlPr xmlns="http://schemas.microsoft.com/office/spreadsheetml/2009/9/main" objectType="CheckBox" fmlaLink="$CE$142" lockText="1" noThreeD="1"/>
</file>

<file path=xl/ctrlProps/ctrlProp103.xml><?xml version="1.0" encoding="utf-8"?>
<formControlPr xmlns="http://schemas.microsoft.com/office/spreadsheetml/2009/9/main" objectType="CheckBox" fmlaLink="$CE$143" lockText="1" noThreeD="1"/>
</file>

<file path=xl/ctrlProps/ctrlProp104.xml><?xml version="1.0" encoding="utf-8"?>
<formControlPr xmlns="http://schemas.microsoft.com/office/spreadsheetml/2009/9/main" objectType="CheckBox" fmlaLink="$CE$140" lockText="1" noThreeD="1"/>
</file>

<file path=xl/ctrlProps/ctrlProp105.xml><?xml version="1.0" encoding="utf-8"?>
<formControlPr xmlns="http://schemas.microsoft.com/office/spreadsheetml/2009/9/main" objectType="CheckBox" fmlaLink="$CE$141" lockText="1" noThreeD="1"/>
</file>

<file path=xl/ctrlProps/ctrlProp106.xml><?xml version="1.0" encoding="utf-8"?>
<formControlPr xmlns="http://schemas.microsoft.com/office/spreadsheetml/2009/9/main" objectType="CheckBox" fmlaLink="$CE$138" lockText="1" noThreeD="1"/>
</file>

<file path=xl/ctrlProps/ctrlProp107.xml><?xml version="1.0" encoding="utf-8"?>
<formControlPr xmlns="http://schemas.microsoft.com/office/spreadsheetml/2009/9/main" objectType="CheckBox" fmlaLink="$CE$139" lockText="1" noThreeD="1"/>
</file>

<file path=xl/ctrlProps/ctrlProp108.xml><?xml version="1.0" encoding="utf-8"?>
<formControlPr xmlns="http://schemas.microsoft.com/office/spreadsheetml/2009/9/main" objectType="CheckBox" fmlaLink="$CE$144" lockText="1" noThreeD="1"/>
</file>

<file path=xl/ctrlProps/ctrlProp109.xml><?xml version="1.0" encoding="utf-8"?>
<formControlPr xmlns="http://schemas.microsoft.com/office/spreadsheetml/2009/9/main" objectType="CheckBox" fmlaLink="$CE$148" lockText="1" noThreeD="1"/>
</file>

<file path=xl/ctrlProps/ctrlProp11.xml><?xml version="1.0" encoding="utf-8"?>
<formControlPr xmlns="http://schemas.microsoft.com/office/spreadsheetml/2009/9/main" objectType="CheckBox" fmlaLink="$CE$26" lockText="1" noThreeD="1"/>
</file>

<file path=xl/ctrlProps/ctrlProp110.xml><?xml version="1.0" encoding="utf-8"?>
<formControlPr xmlns="http://schemas.microsoft.com/office/spreadsheetml/2009/9/main" objectType="CheckBox" fmlaLink="$CE$145" lockText="1" noThreeD="1"/>
</file>

<file path=xl/ctrlProps/ctrlProp111.xml><?xml version="1.0" encoding="utf-8"?>
<formControlPr xmlns="http://schemas.microsoft.com/office/spreadsheetml/2009/9/main" objectType="CheckBox" fmlaLink="$CE$146" lockText="1" noThreeD="1"/>
</file>

<file path=xl/ctrlProps/ctrlProp112.xml><?xml version="1.0" encoding="utf-8"?>
<formControlPr xmlns="http://schemas.microsoft.com/office/spreadsheetml/2009/9/main" objectType="CheckBox" fmlaLink="$CE$147" lockText="1" noThreeD="1"/>
</file>

<file path=xl/ctrlProps/ctrlProp113.xml><?xml version="1.0" encoding="utf-8"?>
<formControlPr xmlns="http://schemas.microsoft.com/office/spreadsheetml/2009/9/main" objectType="CheckBox" fmlaLink="$CE$150" lockText="1" noThreeD="1"/>
</file>

<file path=xl/ctrlProps/ctrlProp114.xml><?xml version="1.0" encoding="utf-8"?>
<formControlPr xmlns="http://schemas.microsoft.com/office/spreadsheetml/2009/9/main" objectType="CheckBox" fmlaLink="$CE$149" lockText="1" noThreeD="1"/>
</file>

<file path=xl/ctrlProps/ctrlProp115.xml><?xml version="1.0" encoding="utf-8"?>
<formControlPr xmlns="http://schemas.microsoft.com/office/spreadsheetml/2009/9/main" objectType="CheckBox" fmlaLink="$CE$151" lockText="1" noThreeD="1"/>
</file>

<file path=xl/ctrlProps/ctrlProp116.xml><?xml version="1.0" encoding="utf-8"?>
<formControlPr xmlns="http://schemas.microsoft.com/office/spreadsheetml/2009/9/main" objectType="CheckBox" fmlaLink="$CE$116" lockText="1" noThreeD="1"/>
</file>

<file path=xl/ctrlProps/ctrlProp117.xml><?xml version="1.0" encoding="utf-8"?>
<formControlPr xmlns="http://schemas.microsoft.com/office/spreadsheetml/2009/9/main" objectType="CheckBox" fmlaLink="$CE$117" lockText="1" noThreeD="1"/>
</file>

<file path=xl/ctrlProps/ctrlProp118.xml><?xml version="1.0" encoding="utf-8"?>
<formControlPr xmlns="http://schemas.microsoft.com/office/spreadsheetml/2009/9/main" objectType="CheckBox" fmlaLink="$CE$118" lockText="1" noThreeD="1"/>
</file>

<file path=xl/ctrlProps/ctrlProp119.xml><?xml version="1.0" encoding="utf-8"?>
<formControlPr xmlns="http://schemas.microsoft.com/office/spreadsheetml/2009/9/main" objectType="CheckBox" fmlaLink="$CE$119" lockText="1" noThreeD="1"/>
</file>

<file path=xl/ctrlProps/ctrlProp12.xml><?xml version="1.0" encoding="utf-8"?>
<formControlPr xmlns="http://schemas.microsoft.com/office/spreadsheetml/2009/9/main" objectType="CheckBox" fmlaLink="$CE$7" lockText="1" noThreeD="1"/>
</file>

<file path=xl/ctrlProps/ctrlProp120.xml><?xml version="1.0" encoding="utf-8"?>
<formControlPr xmlns="http://schemas.microsoft.com/office/spreadsheetml/2009/9/main" objectType="CheckBox" fmlaLink="$CE$120" lockText="1" noThreeD="1"/>
</file>

<file path=xl/ctrlProps/ctrlProp121.xml><?xml version="1.0" encoding="utf-8"?>
<formControlPr xmlns="http://schemas.microsoft.com/office/spreadsheetml/2009/9/main" objectType="CheckBox" fmlaLink="$CE$121" lockText="1" noThreeD="1"/>
</file>

<file path=xl/ctrlProps/ctrlProp122.xml><?xml version="1.0" encoding="utf-8"?>
<formControlPr xmlns="http://schemas.microsoft.com/office/spreadsheetml/2009/9/main" objectType="CheckBox" fmlaLink="$CE$130" lockText="1" noThreeD="1"/>
</file>

<file path=xl/ctrlProps/ctrlProp123.xml><?xml version="1.0" encoding="utf-8"?>
<formControlPr xmlns="http://schemas.microsoft.com/office/spreadsheetml/2009/9/main" objectType="CheckBox" fmlaLink="$CE$131" lockText="1" noThreeD="1"/>
</file>

<file path=xl/ctrlProps/ctrlProp124.xml><?xml version="1.0" encoding="utf-8"?>
<formControlPr xmlns="http://schemas.microsoft.com/office/spreadsheetml/2009/9/main" objectType="CheckBox" fmlaLink="$CE$109" lockText="1" noThreeD="1"/>
</file>

<file path=xl/ctrlProps/ctrlProp13.xml><?xml version="1.0" encoding="utf-8"?>
<formControlPr xmlns="http://schemas.microsoft.com/office/spreadsheetml/2009/9/main" objectType="CheckBox" fmlaLink="$CE$11" lockText="1" noThreeD="1"/>
</file>

<file path=xl/ctrlProps/ctrlProp14.xml><?xml version="1.0" encoding="utf-8"?>
<formControlPr xmlns="http://schemas.microsoft.com/office/spreadsheetml/2009/9/main" objectType="CheckBox" fmlaLink="$CE$15" lockText="1" noThreeD="1"/>
</file>

<file path=xl/ctrlProps/ctrlProp15.xml><?xml version="1.0" encoding="utf-8"?>
<formControlPr xmlns="http://schemas.microsoft.com/office/spreadsheetml/2009/9/main" objectType="CheckBox" fmlaLink="$CE$19" lockText="1" noThreeD="1"/>
</file>

<file path=xl/ctrlProps/ctrlProp16.xml><?xml version="1.0" encoding="utf-8"?>
<formControlPr xmlns="http://schemas.microsoft.com/office/spreadsheetml/2009/9/main" objectType="CheckBox" fmlaLink="$CE$23" lockText="1" noThreeD="1"/>
</file>

<file path=xl/ctrlProps/ctrlProp17.xml><?xml version="1.0" encoding="utf-8"?>
<formControlPr xmlns="http://schemas.microsoft.com/office/spreadsheetml/2009/9/main" objectType="CheckBox" fmlaLink="$CE$27" lockText="1" noThreeD="1"/>
</file>

<file path=xl/ctrlProps/ctrlProp18.xml><?xml version="1.0" encoding="utf-8"?>
<formControlPr xmlns="http://schemas.microsoft.com/office/spreadsheetml/2009/9/main" objectType="CheckBox" fmlaLink="$CE$8" lockText="1" noThreeD="1"/>
</file>

<file path=xl/ctrlProps/ctrlProp19.xml><?xml version="1.0" encoding="utf-8"?>
<formControlPr xmlns="http://schemas.microsoft.com/office/spreadsheetml/2009/9/main" objectType="CheckBox" fmlaLink="$CE$12" lockText="1" noThreeD="1"/>
</file>

<file path=xl/ctrlProps/ctrlProp2.xml><?xml version="1.0" encoding="utf-8"?>
<formControlPr xmlns="http://schemas.microsoft.com/office/spreadsheetml/2009/9/main" objectType="CheckBox" fmlaLink="$CE$34" lockText="1" noThreeD="1"/>
</file>

<file path=xl/ctrlProps/ctrlProp20.xml><?xml version="1.0" encoding="utf-8"?>
<formControlPr xmlns="http://schemas.microsoft.com/office/spreadsheetml/2009/9/main" objectType="CheckBox" fmlaLink="$CE$16" lockText="1" noThreeD="1"/>
</file>

<file path=xl/ctrlProps/ctrlProp21.xml><?xml version="1.0" encoding="utf-8"?>
<formControlPr xmlns="http://schemas.microsoft.com/office/spreadsheetml/2009/9/main" objectType="CheckBox" fmlaLink="$CE$20" lockText="1" noThreeD="1"/>
</file>

<file path=xl/ctrlProps/ctrlProp22.xml><?xml version="1.0" encoding="utf-8"?>
<formControlPr xmlns="http://schemas.microsoft.com/office/spreadsheetml/2009/9/main" objectType="CheckBox" fmlaLink="$CE$24" lockText="1" noThreeD="1"/>
</file>

<file path=xl/ctrlProps/ctrlProp23.xml><?xml version="1.0" encoding="utf-8"?>
<formControlPr xmlns="http://schemas.microsoft.com/office/spreadsheetml/2009/9/main" objectType="CheckBox" fmlaLink="$CE$28" lockText="1" noThreeD="1"/>
</file>

<file path=xl/ctrlProps/ctrlProp24.xml><?xml version="1.0" encoding="utf-8"?>
<formControlPr xmlns="http://schemas.microsoft.com/office/spreadsheetml/2009/9/main" objectType="CheckBox" fmlaLink="$CE$9" lockText="1" noThreeD="1"/>
</file>

<file path=xl/ctrlProps/ctrlProp25.xml><?xml version="1.0" encoding="utf-8"?>
<formControlPr xmlns="http://schemas.microsoft.com/office/spreadsheetml/2009/9/main" objectType="CheckBox" fmlaLink="$CE$13" lockText="1" noThreeD="1"/>
</file>

<file path=xl/ctrlProps/ctrlProp26.xml><?xml version="1.0" encoding="utf-8"?>
<formControlPr xmlns="http://schemas.microsoft.com/office/spreadsheetml/2009/9/main" objectType="CheckBox" fmlaLink="$CE$17" lockText="1" noThreeD="1"/>
</file>

<file path=xl/ctrlProps/ctrlProp27.xml><?xml version="1.0" encoding="utf-8"?>
<formControlPr xmlns="http://schemas.microsoft.com/office/spreadsheetml/2009/9/main" objectType="CheckBox" fmlaLink="$CE$21" lockText="1" noThreeD="1"/>
</file>

<file path=xl/ctrlProps/ctrlProp28.xml><?xml version="1.0" encoding="utf-8"?>
<formControlPr xmlns="http://schemas.microsoft.com/office/spreadsheetml/2009/9/main" objectType="CheckBox" fmlaLink="$CE$25" lockText="1" noThreeD="1"/>
</file>

<file path=xl/ctrlProps/ctrlProp29.xml><?xml version="1.0" encoding="utf-8"?>
<formControlPr xmlns="http://schemas.microsoft.com/office/spreadsheetml/2009/9/main" objectType="CheckBox" fmlaLink="$CE$29" lockText="1" noThreeD="1"/>
</file>

<file path=xl/ctrlProps/ctrlProp3.xml><?xml version="1.0" encoding="utf-8"?>
<formControlPr xmlns="http://schemas.microsoft.com/office/spreadsheetml/2009/9/main" objectType="CheckBox" fmlaLink="$CE$33" lockText="1" noThreeD="1"/>
</file>

<file path=xl/ctrlProps/ctrlProp30.xml><?xml version="1.0" encoding="utf-8"?>
<formControlPr xmlns="http://schemas.microsoft.com/office/spreadsheetml/2009/9/main" objectType="CheckBox" fmlaLink="$CE$35" lockText="1" noThreeD="1"/>
</file>

<file path=xl/ctrlProps/ctrlProp31.xml><?xml version="1.0" encoding="utf-8"?>
<formControlPr xmlns="http://schemas.microsoft.com/office/spreadsheetml/2009/9/main" objectType="CheckBox" fmlaLink="$CE$36" lockText="1" noThreeD="1"/>
</file>

<file path=xl/ctrlProps/ctrlProp32.xml><?xml version="1.0" encoding="utf-8"?>
<formControlPr xmlns="http://schemas.microsoft.com/office/spreadsheetml/2009/9/main" objectType="CheckBox" fmlaLink="$CE$37" lockText="1" noThreeD="1"/>
</file>

<file path=xl/ctrlProps/ctrlProp33.xml><?xml version="1.0" encoding="utf-8"?>
<formControlPr xmlns="http://schemas.microsoft.com/office/spreadsheetml/2009/9/main" objectType="CheckBox" fmlaLink="$CE$38" lockText="1" noThreeD="1"/>
</file>

<file path=xl/ctrlProps/ctrlProp34.xml><?xml version="1.0" encoding="utf-8"?>
<formControlPr xmlns="http://schemas.microsoft.com/office/spreadsheetml/2009/9/main" objectType="CheckBox" fmlaLink="$CE$39" lockText="1" noThreeD="1"/>
</file>

<file path=xl/ctrlProps/ctrlProp35.xml><?xml version="1.0" encoding="utf-8"?>
<formControlPr xmlns="http://schemas.microsoft.com/office/spreadsheetml/2009/9/main" objectType="CheckBox" fmlaLink="$CE$40" lockText="1" noThreeD="1"/>
</file>

<file path=xl/ctrlProps/ctrlProp36.xml><?xml version="1.0" encoding="utf-8"?>
<formControlPr xmlns="http://schemas.microsoft.com/office/spreadsheetml/2009/9/main" objectType="CheckBox" fmlaLink="$CE$44" lockText="1" noThreeD="1"/>
</file>

<file path=xl/ctrlProps/ctrlProp37.xml><?xml version="1.0" encoding="utf-8"?>
<formControlPr xmlns="http://schemas.microsoft.com/office/spreadsheetml/2009/9/main" objectType="CheckBox" fmlaLink="$CE$41" lockText="1" noThreeD="1"/>
</file>

<file path=xl/ctrlProps/ctrlProp38.xml><?xml version="1.0" encoding="utf-8"?>
<formControlPr xmlns="http://schemas.microsoft.com/office/spreadsheetml/2009/9/main" objectType="CheckBox" fmlaLink="$CE$42" lockText="1" noThreeD="1"/>
</file>

<file path=xl/ctrlProps/ctrlProp39.xml><?xml version="1.0" encoding="utf-8"?>
<formControlPr xmlns="http://schemas.microsoft.com/office/spreadsheetml/2009/9/main" objectType="CheckBox" fmlaLink="$CE$43" lockText="1" noThreeD="1"/>
</file>

<file path=xl/ctrlProps/ctrlProp4.xml><?xml version="1.0" encoding="utf-8"?>
<formControlPr xmlns="http://schemas.microsoft.com/office/spreadsheetml/2009/9/main" objectType="CheckBox" fmlaLink="$CE$32" lockText="1" noThreeD="1"/>
</file>

<file path=xl/ctrlProps/ctrlProp40.xml><?xml version="1.0" encoding="utf-8"?>
<formControlPr xmlns="http://schemas.microsoft.com/office/spreadsheetml/2009/9/main" objectType="CheckBox" fmlaLink="$CE$45" lockText="1" noThreeD="1"/>
</file>

<file path=xl/ctrlProps/ctrlProp41.xml><?xml version="1.0" encoding="utf-8"?>
<formControlPr xmlns="http://schemas.microsoft.com/office/spreadsheetml/2009/9/main" objectType="CheckBox" fmlaLink="$CE$46" lockText="1" noThreeD="1"/>
</file>

<file path=xl/ctrlProps/ctrlProp42.xml><?xml version="1.0" encoding="utf-8"?>
<formControlPr xmlns="http://schemas.microsoft.com/office/spreadsheetml/2009/9/main" objectType="CheckBox" fmlaLink="$CE$47" lockText="1" noThreeD="1"/>
</file>

<file path=xl/ctrlProps/ctrlProp43.xml><?xml version="1.0" encoding="utf-8"?>
<formControlPr xmlns="http://schemas.microsoft.com/office/spreadsheetml/2009/9/main" objectType="CheckBox" fmlaLink="$CE$48" lockText="1" noThreeD="1"/>
</file>

<file path=xl/ctrlProps/ctrlProp44.xml><?xml version="1.0" encoding="utf-8"?>
<formControlPr xmlns="http://schemas.microsoft.com/office/spreadsheetml/2009/9/main" objectType="CheckBox" fmlaLink="$CE$49" lockText="1" noThreeD="1"/>
</file>

<file path=xl/ctrlProps/ctrlProp45.xml><?xml version="1.0" encoding="utf-8"?>
<formControlPr xmlns="http://schemas.microsoft.com/office/spreadsheetml/2009/9/main" objectType="CheckBox" fmlaLink="$CE$50" lockText="1" noThreeD="1"/>
</file>

<file path=xl/ctrlProps/ctrlProp46.xml><?xml version="1.0" encoding="utf-8"?>
<formControlPr xmlns="http://schemas.microsoft.com/office/spreadsheetml/2009/9/main" objectType="CheckBox" fmlaLink="$CE$51" lockText="1" noThreeD="1"/>
</file>

<file path=xl/ctrlProps/ctrlProp47.xml><?xml version="1.0" encoding="utf-8"?>
<formControlPr xmlns="http://schemas.microsoft.com/office/spreadsheetml/2009/9/main" objectType="CheckBox" fmlaLink="$CE$52" lockText="1" noThreeD="1"/>
</file>

<file path=xl/ctrlProps/ctrlProp48.xml><?xml version="1.0" encoding="utf-8"?>
<formControlPr xmlns="http://schemas.microsoft.com/office/spreadsheetml/2009/9/main" objectType="CheckBox" fmlaLink="$CE$62" lockText="1" noThreeD="1"/>
</file>

<file path=xl/ctrlProps/ctrlProp49.xml><?xml version="1.0" encoding="utf-8"?>
<formControlPr xmlns="http://schemas.microsoft.com/office/spreadsheetml/2009/9/main" objectType="CheckBox" fmlaLink="$CE$65" lockText="1" noThreeD="1"/>
</file>

<file path=xl/ctrlProps/ctrlProp5.xml><?xml version="1.0" encoding="utf-8"?>
<formControlPr xmlns="http://schemas.microsoft.com/office/spreadsheetml/2009/9/main" objectType="CheckBox" fmlaLink="$CE$31" lockText="1" noThreeD="1"/>
</file>

<file path=xl/ctrlProps/ctrlProp50.xml><?xml version="1.0" encoding="utf-8"?>
<formControlPr xmlns="http://schemas.microsoft.com/office/spreadsheetml/2009/9/main" objectType="CheckBox" fmlaLink="$CE$68" lockText="1" noThreeD="1"/>
</file>

<file path=xl/ctrlProps/ctrlProp51.xml><?xml version="1.0" encoding="utf-8"?>
<formControlPr xmlns="http://schemas.microsoft.com/office/spreadsheetml/2009/9/main" objectType="CheckBox" fmlaLink="$CE$69" lockText="1" noThreeD="1"/>
</file>

<file path=xl/ctrlProps/ctrlProp52.xml><?xml version="1.0" encoding="utf-8"?>
<formControlPr xmlns="http://schemas.microsoft.com/office/spreadsheetml/2009/9/main" objectType="CheckBox" fmlaLink="$CE$70" lockText="1" noThreeD="1"/>
</file>

<file path=xl/ctrlProps/ctrlProp53.xml><?xml version="1.0" encoding="utf-8"?>
<formControlPr xmlns="http://schemas.microsoft.com/office/spreadsheetml/2009/9/main" objectType="CheckBox" fmlaLink="$CE$74" lockText="1" noThreeD="1"/>
</file>

<file path=xl/ctrlProps/ctrlProp54.xml><?xml version="1.0" encoding="utf-8"?>
<formControlPr xmlns="http://schemas.microsoft.com/office/spreadsheetml/2009/9/main" objectType="CheckBox" fmlaLink="$CE$76" lockText="1" noThreeD="1"/>
</file>

<file path=xl/ctrlProps/ctrlProp55.xml><?xml version="1.0" encoding="utf-8"?>
<formControlPr xmlns="http://schemas.microsoft.com/office/spreadsheetml/2009/9/main" objectType="CheckBox" fmlaLink="$CE$77" lockText="1" noThreeD="1"/>
</file>

<file path=xl/ctrlProps/ctrlProp56.xml><?xml version="1.0" encoding="utf-8"?>
<formControlPr xmlns="http://schemas.microsoft.com/office/spreadsheetml/2009/9/main" objectType="CheckBox" fmlaLink="$CE$63" lockText="1" noThreeD="1"/>
</file>

<file path=xl/ctrlProps/ctrlProp57.xml><?xml version="1.0" encoding="utf-8"?>
<formControlPr xmlns="http://schemas.microsoft.com/office/spreadsheetml/2009/9/main" objectType="CheckBox" fmlaLink="$CE$64" lockText="1" noThreeD="1"/>
</file>

<file path=xl/ctrlProps/ctrlProp58.xml><?xml version="1.0" encoding="utf-8"?>
<formControlPr xmlns="http://schemas.microsoft.com/office/spreadsheetml/2009/9/main" objectType="CheckBox" fmlaLink="$CE$72" lockText="1" noThreeD="1"/>
</file>

<file path=xl/ctrlProps/ctrlProp59.xml><?xml version="1.0" encoding="utf-8"?>
<formControlPr xmlns="http://schemas.microsoft.com/office/spreadsheetml/2009/9/main" objectType="CheckBox" fmlaLink="$CE$73" lockText="1" noThreeD="1"/>
</file>

<file path=xl/ctrlProps/ctrlProp6.xml><?xml version="1.0" encoding="utf-8"?>
<formControlPr xmlns="http://schemas.microsoft.com/office/spreadsheetml/2009/9/main" objectType="CheckBox" fmlaLink="$CE$84" lockText="1" noThreeD="1"/>
</file>

<file path=xl/ctrlProps/ctrlProp60.xml><?xml version="1.0" encoding="utf-8"?>
<formControlPr xmlns="http://schemas.microsoft.com/office/spreadsheetml/2009/9/main" objectType="CheckBox" fmlaLink="$CE$78" lockText="1" noThreeD="1"/>
</file>

<file path=xl/ctrlProps/ctrlProp61.xml><?xml version="1.0" encoding="utf-8"?>
<formControlPr xmlns="http://schemas.microsoft.com/office/spreadsheetml/2009/9/main" objectType="CheckBox" fmlaLink="$CE$82" lockText="1" noThreeD="1"/>
</file>

<file path=xl/ctrlProps/ctrlProp62.xml><?xml version="1.0" encoding="utf-8"?>
<formControlPr xmlns="http://schemas.microsoft.com/office/spreadsheetml/2009/9/main" objectType="CheckBox" fmlaLink="$CE$83" lockText="1" noThreeD="1"/>
</file>

<file path=xl/ctrlProps/ctrlProp63.xml><?xml version="1.0" encoding="utf-8"?>
<formControlPr xmlns="http://schemas.microsoft.com/office/spreadsheetml/2009/9/main" objectType="CheckBox" fmlaLink="$CE$86" lockText="1" noThreeD="1"/>
</file>

<file path=xl/ctrlProps/ctrlProp64.xml><?xml version="1.0" encoding="utf-8"?>
<formControlPr xmlns="http://schemas.microsoft.com/office/spreadsheetml/2009/9/main" objectType="CheckBox" fmlaLink="$CE$89" lockText="1" noThreeD="1"/>
</file>

<file path=xl/ctrlProps/ctrlProp65.xml><?xml version="1.0" encoding="utf-8"?>
<formControlPr xmlns="http://schemas.microsoft.com/office/spreadsheetml/2009/9/main" objectType="CheckBox" fmlaLink="$CE$90" lockText="1" noThreeD="1"/>
</file>

<file path=xl/ctrlProps/ctrlProp66.xml><?xml version="1.0" encoding="utf-8"?>
<formControlPr xmlns="http://schemas.microsoft.com/office/spreadsheetml/2009/9/main" objectType="CheckBox" fmlaLink="$CE$85" lockText="1" noThreeD="1"/>
</file>

<file path=xl/ctrlProps/ctrlProp67.xml><?xml version="1.0" encoding="utf-8"?>
<formControlPr xmlns="http://schemas.microsoft.com/office/spreadsheetml/2009/9/main" objectType="CheckBox" fmlaLink="$CE$91" lockText="1" noThreeD="1"/>
</file>

<file path=xl/ctrlProps/ctrlProp68.xml><?xml version="1.0" encoding="utf-8"?>
<formControlPr xmlns="http://schemas.microsoft.com/office/spreadsheetml/2009/9/main" objectType="CheckBox" fmlaLink="$CE$96" lockText="1" noThreeD="1"/>
</file>

<file path=xl/ctrlProps/ctrlProp69.xml><?xml version="1.0" encoding="utf-8"?>
<formControlPr xmlns="http://schemas.microsoft.com/office/spreadsheetml/2009/9/main" objectType="CheckBox" fmlaLink="$CE$92" lockText="1" noThreeD="1"/>
</file>

<file path=xl/ctrlProps/ctrlProp7.xml><?xml version="1.0" encoding="utf-8"?>
<formControlPr xmlns="http://schemas.microsoft.com/office/spreadsheetml/2009/9/main" objectType="CheckBox" fmlaLink="$CE$10" lockText="1" noThreeD="1"/>
</file>

<file path=xl/ctrlProps/ctrlProp70.xml><?xml version="1.0" encoding="utf-8"?>
<formControlPr xmlns="http://schemas.microsoft.com/office/spreadsheetml/2009/9/main" objectType="CheckBox" fmlaLink="$CE$93" lockText="1" noThreeD="1"/>
</file>

<file path=xl/ctrlProps/ctrlProp71.xml><?xml version="1.0" encoding="utf-8"?>
<formControlPr xmlns="http://schemas.microsoft.com/office/spreadsheetml/2009/9/main" objectType="CheckBox" fmlaLink="$CE$94" lockText="1" noThreeD="1"/>
</file>

<file path=xl/ctrlProps/ctrlProp72.xml><?xml version="1.0" encoding="utf-8"?>
<formControlPr xmlns="http://schemas.microsoft.com/office/spreadsheetml/2009/9/main" objectType="CheckBox" fmlaLink="$CE$95" lockText="1" noThreeD="1"/>
</file>

<file path=xl/ctrlProps/ctrlProp73.xml><?xml version="1.0" encoding="utf-8"?>
<formControlPr xmlns="http://schemas.microsoft.com/office/spreadsheetml/2009/9/main" objectType="CheckBox" fmlaLink="$CE$97" lockText="1" noThreeD="1"/>
</file>

<file path=xl/ctrlProps/ctrlProp74.xml><?xml version="1.0" encoding="utf-8"?>
<formControlPr xmlns="http://schemas.microsoft.com/office/spreadsheetml/2009/9/main" objectType="CheckBox" fmlaLink="$CE$98" lockText="1" noThreeD="1"/>
</file>

<file path=xl/ctrlProps/ctrlProp75.xml><?xml version="1.0" encoding="utf-8"?>
<formControlPr xmlns="http://schemas.microsoft.com/office/spreadsheetml/2009/9/main" objectType="CheckBox" fmlaLink="$CE$99" lockText="1" noThreeD="1"/>
</file>

<file path=xl/ctrlProps/ctrlProp76.xml><?xml version="1.0" encoding="utf-8"?>
<formControlPr xmlns="http://schemas.microsoft.com/office/spreadsheetml/2009/9/main" objectType="CheckBox" fmlaLink="$CE$102" lockText="1" noThreeD="1"/>
</file>

<file path=xl/ctrlProps/ctrlProp77.xml><?xml version="1.0" encoding="utf-8"?>
<formControlPr xmlns="http://schemas.microsoft.com/office/spreadsheetml/2009/9/main" objectType="CheckBox" fmlaLink="$CE$103" lockText="1" noThreeD="1"/>
</file>

<file path=xl/ctrlProps/ctrlProp78.xml><?xml version="1.0" encoding="utf-8"?>
<formControlPr xmlns="http://schemas.microsoft.com/office/spreadsheetml/2009/9/main" objectType="CheckBox" fmlaLink="$CE$110" lockText="1" noThreeD="1"/>
</file>

<file path=xl/ctrlProps/ctrlProp79.xml><?xml version="1.0" encoding="utf-8"?>
<formControlPr xmlns="http://schemas.microsoft.com/office/spreadsheetml/2009/9/main" objectType="CheckBox" fmlaLink="$CE$104" lockText="1" noThreeD="1"/>
</file>

<file path=xl/ctrlProps/ctrlProp8.xml><?xml version="1.0" encoding="utf-8"?>
<formControlPr xmlns="http://schemas.microsoft.com/office/spreadsheetml/2009/9/main" objectType="CheckBox" fmlaLink="$CE$14" lockText="1" noThreeD="1"/>
</file>

<file path=xl/ctrlProps/ctrlProp80.xml><?xml version="1.0" encoding="utf-8"?>
<formControlPr xmlns="http://schemas.microsoft.com/office/spreadsheetml/2009/9/main" objectType="CheckBox" fmlaLink="$CE$107" lockText="1" noThreeD="1"/>
</file>

<file path=xl/ctrlProps/ctrlProp81.xml><?xml version="1.0" encoding="utf-8"?>
<formControlPr xmlns="http://schemas.microsoft.com/office/spreadsheetml/2009/9/main" objectType="CheckBox" fmlaLink="$CE$105" lockText="1" noThreeD="1"/>
</file>

<file path=xl/ctrlProps/ctrlProp82.xml><?xml version="1.0" encoding="utf-8"?>
<formControlPr xmlns="http://schemas.microsoft.com/office/spreadsheetml/2009/9/main" objectType="CheckBox" fmlaLink="$CE$106" lockText="1" noThreeD="1"/>
</file>

<file path=xl/ctrlProps/ctrlProp83.xml><?xml version="1.0" encoding="utf-8"?>
<formControlPr xmlns="http://schemas.microsoft.com/office/spreadsheetml/2009/9/main" objectType="CheckBox" fmlaLink="$CE$108" lockText="1" noThreeD="1"/>
</file>

<file path=xl/ctrlProps/ctrlProp84.xml><?xml version="1.0" encoding="utf-8"?>
<formControlPr xmlns="http://schemas.microsoft.com/office/spreadsheetml/2009/9/main" objectType="CheckBox" fmlaLink="$CE$111" lockText="1" noThreeD="1"/>
</file>

<file path=xl/ctrlProps/ctrlProp85.xml><?xml version="1.0" encoding="utf-8"?>
<formControlPr xmlns="http://schemas.microsoft.com/office/spreadsheetml/2009/9/main" objectType="CheckBox" fmlaLink="$CE$112" lockText="1" noThreeD="1"/>
</file>

<file path=xl/ctrlProps/ctrlProp86.xml><?xml version="1.0" encoding="utf-8"?>
<formControlPr xmlns="http://schemas.microsoft.com/office/spreadsheetml/2009/9/main" objectType="CheckBox" fmlaLink="$CE$113" lockText="1" noThreeD="1"/>
</file>

<file path=xl/ctrlProps/ctrlProp87.xml><?xml version="1.0" encoding="utf-8"?>
<formControlPr xmlns="http://schemas.microsoft.com/office/spreadsheetml/2009/9/main" objectType="CheckBox" fmlaLink="$CE$114" lockText="1" noThreeD="1"/>
</file>

<file path=xl/ctrlProps/ctrlProp88.xml><?xml version="1.0" encoding="utf-8"?>
<formControlPr xmlns="http://schemas.microsoft.com/office/spreadsheetml/2009/9/main" objectType="CheckBox" fmlaLink="$CE$122" lockText="1" noThreeD="1"/>
</file>

<file path=xl/ctrlProps/ctrlProp89.xml><?xml version="1.0" encoding="utf-8"?>
<formControlPr xmlns="http://schemas.microsoft.com/office/spreadsheetml/2009/9/main" objectType="CheckBox" fmlaLink="$CE$123" lockText="1" noThreeD="1"/>
</file>

<file path=xl/ctrlProps/ctrlProp9.xml><?xml version="1.0" encoding="utf-8"?>
<formControlPr xmlns="http://schemas.microsoft.com/office/spreadsheetml/2009/9/main" objectType="CheckBox" fmlaLink="$CE$18" lockText="1" noThreeD="1"/>
</file>

<file path=xl/ctrlProps/ctrlProp90.xml><?xml version="1.0" encoding="utf-8"?>
<formControlPr xmlns="http://schemas.microsoft.com/office/spreadsheetml/2009/9/main" objectType="CheckBox" fmlaLink="$CE$124" lockText="1" noThreeD="1"/>
</file>

<file path=xl/ctrlProps/ctrlProp91.xml><?xml version="1.0" encoding="utf-8"?>
<formControlPr xmlns="http://schemas.microsoft.com/office/spreadsheetml/2009/9/main" objectType="CheckBox" fmlaLink="$CE$125" lockText="1" noThreeD="1"/>
</file>

<file path=xl/ctrlProps/ctrlProp92.xml><?xml version="1.0" encoding="utf-8"?>
<formControlPr xmlns="http://schemas.microsoft.com/office/spreadsheetml/2009/9/main" objectType="CheckBox" fmlaLink="$CE$126" lockText="1" noThreeD="1"/>
</file>

<file path=xl/ctrlProps/ctrlProp93.xml><?xml version="1.0" encoding="utf-8"?>
<formControlPr xmlns="http://schemas.microsoft.com/office/spreadsheetml/2009/9/main" objectType="CheckBox" fmlaLink="$CE$127" lockText="1" noThreeD="1"/>
</file>

<file path=xl/ctrlProps/ctrlProp94.xml><?xml version="1.0" encoding="utf-8"?>
<formControlPr xmlns="http://schemas.microsoft.com/office/spreadsheetml/2009/9/main" objectType="CheckBox" fmlaLink="$CE$128" lockText="1" noThreeD="1"/>
</file>

<file path=xl/ctrlProps/ctrlProp95.xml><?xml version="1.0" encoding="utf-8"?>
<formControlPr xmlns="http://schemas.microsoft.com/office/spreadsheetml/2009/9/main" objectType="CheckBox" fmlaLink="$CE$129" lockText="1" noThreeD="1"/>
</file>

<file path=xl/ctrlProps/ctrlProp96.xml><?xml version="1.0" encoding="utf-8"?>
<formControlPr xmlns="http://schemas.microsoft.com/office/spreadsheetml/2009/9/main" objectType="CheckBox" fmlaLink="$CE$132" lockText="1" noThreeD="1"/>
</file>

<file path=xl/ctrlProps/ctrlProp97.xml><?xml version="1.0" encoding="utf-8"?>
<formControlPr xmlns="http://schemas.microsoft.com/office/spreadsheetml/2009/9/main" objectType="CheckBox" fmlaLink="$CE$133" lockText="1" noThreeD="1"/>
</file>

<file path=xl/ctrlProps/ctrlProp98.xml><?xml version="1.0" encoding="utf-8"?>
<formControlPr xmlns="http://schemas.microsoft.com/office/spreadsheetml/2009/9/main" objectType="CheckBox" fmlaLink="$CE$134" lockText="1" noThreeD="1"/>
</file>

<file path=xl/ctrlProps/ctrlProp99.xml><?xml version="1.0" encoding="utf-8"?>
<formControlPr xmlns="http://schemas.microsoft.com/office/spreadsheetml/2009/9/main" objectType="CheckBox" fmlaLink="$CE$135" lockText="1" noThreeD="1"/>
</file>

<file path=xl/drawings/drawing1.xml><?xml version="1.0" encoding="utf-8"?>
<xdr:wsDr xmlns:xdr="http://schemas.openxmlformats.org/drawingml/2006/spreadsheetDrawing" xmlns:a="http://schemas.openxmlformats.org/drawingml/2006/main">
  <xdr:twoCellAnchor>
    <xdr:from>
      <xdr:col>1</xdr:col>
      <xdr:colOff>28574</xdr:colOff>
      <xdr:row>1</xdr:row>
      <xdr:rowOff>9527</xdr:rowOff>
    </xdr:from>
    <xdr:to>
      <xdr:col>12</xdr:col>
      <xdr:colOff>295274</xdr:colOff>
      <xdr:row>3</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1449" y="295277"/>
          <a:ext cx="6610350" cy="685798"/>
        </a:xfrm>
        <a:prstGeom prst="rect">
          <a:avLst/>
        </a:prstGeom>
        <a:solidFill>
          <a:schemeClr val="lt1"/>
        </a:solidFill>
        <a:ln w="9525"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本報告書（老人福祉・社会福祉施設等用）は、次の施設において記入いただきます。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・老人福祉施設　　・社会福祉施設　　・矯正施設　　　・自衛隊　　　・その他（一般給食センター、有料老人ホーム等）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endParaRPr kumimoji="1" lang="en-US" altLang="ja-JP" sz="4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学校、病院、介護老人保健施設、児童福祉施設（認定こども園含む）、事業所、寄宿舎は、別に定める様式を使用します。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57150</xdr:colOff>
          <xdr:row>19</xdr:row>
          <xdr:rowOff>38100</xdr:rowOff>
        </xdr:from>
        <xdr:to>
          <xdr:col>21</xdr:col>
          <xdr:colOff>95250</xdr:colOff>
          <xdr:row>19</xdr:row>
          <xdr:rowOff>184150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31</xdr:row>
          <xdr:rowOff>38100</xdr:rowOff>
        </xdr:from>
        <xdr:to>
          <xdr:col>29</xdr:col>
          <xdr:colOff>19050</xdr:colOff>
          <xdr:row>31</xdr:row>
          <xdr:rowOff>184150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31</xdr:row>
          <xdr:rowOff>50800</xdr:rowOff>
        </xdr:from>
        <xdr:to>
          <xdr:col>21</xdr:col>
          <xdr:colOff>31750</xdr:colOff>
          <xdr:row>31</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50800</xdr:rowOff>
        </xdr:from>
        <xdr:to>
          <xdr:col>17</xdr:col>
          <xdr:colOff>19050</xdr:colOff>
          <xdr:row>31</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50800</xdr:rowOff>
        </xdr:from>
        <xdr:to>
          <xdr:col>12</xdr:col>
          <xdr:colOff>19050</xdr:colOff>
          <xdr:row>31</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72</xdr:row>
          <xdr:rowOff>38100</xdr:rowOff>
        </xdr:from>
        <xdr:to>
          <xdr:col>23</xdr:col>
          <xdr:colOff>12700</xdr:colOff>
          <xdr:row>72</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31750</xdr:rowOff>
        </xdr:from>
        <xdr:to>
          <xdr:col>21</xdr:col>
          <xdr:colOff>95250</xdr:colOff>
          <xdr:row>20</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38100</xdr:rowOff>
        </xdr:from>
        <xdr:to>
          <xdr:col>21</xdr:col>
          <xdr:colOff>95250</xdr:colOff>
          <xdr:row>21</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31750</xdr:rowOff>
        </xdr:from>
        <xdr:to>
          <xdr:col>21</xdr:col>
          <xdr:colOff>95250</xdr:colOff>
          <xdr:row>22</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23</xdr:row>
          <xdr:rowOff>38100</xdr:rowOff>
        </xdr:from>
        <xdr:to>
          <xdr:col>21</xdr:col>
          <xdr:colOff>95250</xdr:colOff>
          <xdr:row>23</xdr:row>
          <xdr:rowOff>184150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31750</xdr:rowOff>
        </xdr:from>
        <xdr:to>
          <xdr:col>21</xdr:col>
          <xdr:colOff>95250</xdr:colOff>
          <xdr:row>24</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19</xdr:row>
          <xdr:rowOff>38100</xdr:rowOff>
        </xdr:from>
        <xdr:to>
          <xdr:col>28</xdr:col>
          <xdr:colOff>12700</xdr:colOff>
          <xdr:row>19</xdr:row>
          <xdr:rowOff>184150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20</xdr:row>
          <xdr:rowOff>31750</xdr:rowOff>
        </xdr:from>
        <xdr:to>
          <xdr:col>28</xdr:col>
          <xdr:colOff>12700</xdr:colOff>
          <xdr:row>20</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21</xdr:row>
          <xdr:rowOff>38100</xdr:rowOff>
        </xdr:from>
        <xdr:to>
          <xdr:col>28</xdr:col>
          <xdr:colOff>12700</xdr:colOff>
          <xdr:row>21</xdr:row>
          <xdr:rowOff>184150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22</xdr:row>
          <xdr:rowOff>31750</xdr:rowOff>
        </xdr:from>
        <xdr:to>
          <xdr:col>28</xdr:col>
          <xdr:colOff>12700</xdr:colOff>
          <xdr:row>22</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23</xdr:row>
          <xdr:rowOff>38100</xdr:rowOff>
        </xdr:from>
        <xdr:to>
          <xdr:col>28</xdr:col>
          <xdr:colOff>12700</xdr:colOff>
          <xdr:row>23</xdr:row>
          <xdr:rowOff>184150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24</xdr:row>
          <xdr:rowOff>31750</xdr:rowOff>
        </xdr:from>
        <xdr:to>
          <xdr:col>28</xdr:col>
          <xdr:colOff>12700</xdr:colOff>
          <xdr:row>24</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19</xdr:row>
          <xdr:rowOff>38100</xdr:rowOff>
        </xdr:from>
        <xdr:to>
          <xdr:col>33</xdr:col>
          <xdr:colOff>88900</xdr:colOff>
          <xdr:row>19</xdr:row>
          <xdr:rowOff>184150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20</xdr:row>
          <xdr:rowOff>31750</xdr:rowOff>
        </xdr:from>
        <xdr:to>
          <xdr:col>33</xdr:col>
          <xdr:colOff>88900</xdr:colOff>
          <xdr:row>20</xdr:row>
          <xdr:rowOff>171450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21</xdr:row>
          <xdr:rowOff>38100</xdr:rowOff>
        </xdr:from>
        <xdr:to>
          <xdr:col>33</xdr:col>
          <xdr:colOff>88900</xdr:colOff>
          <xdr:row>21</xdr:row>
          <xdr:rowOff>184150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22</xdr:row>
          <xdr:rowOff>31750</xdr:rowOff>
        </xdr:from>
        <xdr:to>
          <xdr:col>33</xdr:col>
          <xdr:colOff>88900</xdr:colOff>
          <xdr:row>22</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23</xdr:row>
          <xdr:rowOff>38100</xdr:rowOff>
        </xdr:from>
        <xdr:to>
          <xdr:col>33</xdr:col>
          <xdr:colOff>88900</xdr:colOff>
          <xdr:row>23</xdr:row>
          <xdr:rowOff>184150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24</xdr:row>
          <xdr:rowOff>31750</xdr:rowOff>
        </xdr:from>
        <xdr:to>
          <xdr:col>33</xdr:col>
          <xdr:colOff>88900</xdr:colOff>
          <xdr:row>24</xdr:row>
          <xdr:rowOff>171450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19</xdr:row>
          <xdr:rowOff>38100</xdr:rowOff>
        </xdr:from>
        <xdr:to>
          <xdr:col>37</xdr:col>
          <xdr:colOff>95250</xdr:colOff>
          <xdr:row>19</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20</xdr:row>
          <xdr:rowOff>31750</xdr:rowOff>
        </xdr:from>
        <xdr:to>
          <xdr:col>37</xdr:col>
          <xdr:colOff>95250</xdr:colOff>
          <xdr:row>20</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21</xdr:row>
          <xdr:rowOff>38100</xdr:rowOff>
        </xdr:from>
        <xdr:to>
          <xdr:col>37</xdr:col>
          <xdr:colOff>95250</xdr:colOff>
          <xdr:row>21</xdr:row>
          <xdr:rowOff>184150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31750</xdr:rowOff>
        </xdr:from>
        <xdr:to>
          <xdr:col>37</xdr:col>
          <xdr:colOff>95250</xdr:colOff>
          <xdr:row>22</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23</xdr:row>
          <xdr:rowOff>38100</xdr:rowOff>
        </xdr:from>
        <xdr:to>
          <xdr:col>37</xdr:col>
          <xdr:colOff>95250</xdr:colOff>
          <xdr:row>23</xdr:row>
          <xdr:rowOff>184150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24</xdr:row>
          <xdr:rowOff>31750</xdr:rowOff>
        </xdr:from>
        <xdr:to>
          <xdr:col>37</xdr:col>
          <xdr:colOff>95250</xdr:colOff>
          <xdr:row>24</xdr:row>
          <xdr:rowOff>171450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31</xdr:row>
          <xdr:rowOff>50800</xdr:rowOff>
        </xdr:from>
        <xdr:to>
          <xdr:col>34</xdr:col>
          <xdr:colOff>19050</xdr:colOff>
          <xdr:row>31</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32</xdr:row>
          <xdr:rowOff>50800</xdr:rowOff>
        </xdr:from>
        <xdr:to>
          <xdr:col>12</xdr:col>
          <xdr:colOff>12700</xdr:colOff>
          <xdr:row>32</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32</xdr:row>
          <xdr:rowOff>50800</xdr:rowOff>
        </xdr:from>
        <xdr:to>
          <xdr:col>21</xdr:col>
          <xdr:colOff>31750</xdr:colOff>
          <xdr:row>32</xdr:row>
          <xdr:rowOff>190500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50800</xdr:rowOff>
        </xdr:from>
        <xdr:to>
          <xdr:col>29</xdr:col>
          <xdr:colOff>19050</xdr:colOff>
          <xdr:row>32</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33</xdr:row>
          <xdr:rowOff>38100</xdr:rowOff>
        </xdr:from>
        <xdr:to>
          <xdr:col>12</xdr:col>
          <xdr:colOff>12700</xdr:colOff>
          <xdr:row>33</xdr:row>
          <xdr:rowOff>184150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34</xdr:row>
          <xdr:rowOff>38100</xdr:rowOff>
        </xdr:from>
        <xdr:to>
          <xdr:col>12</xdr:col>
          <xdr:colOff>12700</xdr:colOff>
          <xdr:row>34</xdr:row>
          <xdr:rowOff>184150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35</xdr:row>
          <xdr:rowOff>38100</xdr:rowOff>
        </xdr:from>
        <xdr:to>
          <xdr:col>12</xdr:col>
          <xdr:colOff>12700</xdr:colOff>
          <xdr:row>35</xdr:row>
          <xdr:rowOff>184150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34</xdr:row>
          <xdr:rowOff>50800</xdr:rowOff>
        </xdr:from>
        <xdr:to>
          <xdr:col>24</xdr:col>
          <xdr:colOff>31750</xdr:colOff>
          <xdr:row>34</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34</xdr:row>
          <xdr:rowOff>50800</xdr:rowOff>
        </xdr:from>
        <xdr:to>
          <xdr:col>28</xdr:col>
          <xdr:colOff>12700</xdr:colOff>
          <xdr:row>34</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34</xdr:row>
          <xdr:rowOff>50800</xdr:rowOff>
        </xdr:from>
        <xdr:to>
          <xdr:col>32</xdr:col>
          <xdr:colOff>19050</xdr:colOff>
          <xdr:row>34</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36</xdr:row>
          <xdr:rowOff>50800</xdr:rowOff>
        </xdr:from>
        <xdr:to>
          <xdr:col>12</xdr:col>
          <xdr:colOff>12700</xdr:colOff>
          <xdr:row>36</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37</xdr:row>
          <xdr:rowOff>38100</xdr:rowOff>
        </xdr:from>
        <xdr:to>
          <xdr:col>12</xdr:col>
          <xdr:colOff>12700</xdr:colOff>
          <xdr:row>37</xdr:row>
          <xdr:rowOff>184150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38</xdr:row>
          <xdr:rowOff>38100</xdr:rowOff>
        </xdr:from>
        <xdr:to>
          <xdr:col>12</xdr:col>
          <xdr:colOff>12700</xdr:colOff>
          <xdr:row>38</xdr:row>
          <xdr:rowOff>184150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39</xdr:row>
          <xdr:rowOff>50800</xdr:rowOff>
        </xdr:from>
        <xdr:to>
          <xdr:col>17</xdr:col>
          <xdr:colOff>12700</xdr:colOff>
          <xdr:row>39</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39</xdr:row>
          <xdr:rowOff>50800</xdr:rowOff>
        </xdr:from>
        <xdr:to>
          <xdr:col>26</xdr:col>
          <xdr:colOff>12700</xdr:colOff>
          <xdr:row>39</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40</xdr:row>
          <xdr:rowOff>50800</xdr:rowOff>
        </xdr:from>
        <xdr:to>
          <xdr:col>17</xdr:col>
          <xdr:colOff>12700</xdr:colOff>
          <xdr:row>40</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41</xdr:row>
          <xdr:rowOff>50800</xdr:rowOff>
        </xdr:from>
        <xdr:to>
          <xdr:col>17</xdr:col>
          <xdr:colOff>12700</xdr:colOff>
          <xdr:row>41</xdr:row>
          <xdr:rowOff>190500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42</xdr:row>
          <xdr:rowOff>50800</xdr:rowOff>
        </xdr:from>
        <xdr:to>
          <xdr:col>17</xdr:col>
          <xdr:colOff>12700</xdr:colOff>
          <xdr:row>42</xdr:row>
          <xdr:rowOff>190500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61</xdr:row>
          <xdr:rowOff>38100</xdr:rowOff>
        </xdr:from>
        <xdr:to>
          <xdr:col>12</xdr:col>
          <xdr:colOff>12700</xdr:colOff>
          <xdr:row>61</xdr:row>
          <xdr:rowOff>184150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62</xdr:row>
          <xdr:rowOff>38100</xdr:rowOff>
        </xdr:from>
        <xdr:to>
          <xdr:col>12</xdr:col>
          <xdr:colOff>12700</xdr:colOff>
          <xdr:row>62</xdr:row>
          <xdr:rowOff>184150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63</xdr:row>
          <xdr:rowOff>50800</xdr:rowOff>
        </xdr:from>
        <xdr:to>
          <xdr:col>12</xdr:col>
          <xdr:colOff>12700</xdr:colOff>
          <xdr:row>63</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64</xdr:row>
          <xdr:rowOff>38100</xdr:rowOff>
        </xdr:from>
        <xdr:to>
          <xdr:col>12</xdr:col>
          <xdr:colOff>12700</xdr:colOff>
          <xdr:row>64</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65</xdr:row>
          <xdr:rowOff>38100</xdr:rowOff>
        </xdr:from>
        <xdr:to>
          <xdr:col>12</xdr:col>
          <xdr:colOff>12700</xdr:colOff>
          <xdr:row>65</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66</xdr:row>
          <xdr:rowOff>38100</xdr:rowOff>
        </xdr:from>
        <xdr:to>
          <xdr:col>12</xdr:col>
          <xdr:colOff>12700</xdr:colOff>
          <xdr:row>66</xdr:row>
          <xdr:rowOff>184150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67</xdr:row>
          <xdr:rowOff>50800</xdr:rowOff>
        </xdr:from>
        <xdr:to>
          <xdr:col>12</xdr:col>
          <xdr:colOff>12700</xdr:colOff>
          <xdr:row>67</xdr:row>
          <xdr:rowOff>190500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68</xdr:row>
          <xdr:rowOff>38100</xdr:rowOff>
        </xdr:from>
        <xdr:to>
          <xdr:col>12</xdr:col>
          <xdr:colOff>12700</xdr:colOff>
          <xdr:row>68</xdr:row>
          <xdr:rowOff>184150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61</xdr:row>
          <xdr:rowOff>38100</xdr:rowOff>
        </xdr:from>
        <xdr:to>
          <xdr:col>23</xdr:col>
          <xdr:colOff>12700</xdr:colOff>
          <xdr:row>61</xdr:row>
          <xdr:rowOff>184150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61</xdr:row>
          <xdr:rowOff>38100</xdr:rowOff>
        </xdr:from>
        <xdr:to>
          <xdr:col>32</xdr:col>
          <xdr:colOff>12700</xdr:colOff>
          <xdr:row>61</xdr:row>
          <xdr:rowOff>184150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65</xdr:row>
          <xdr:rowOff>38100</xdr:rowOff>
        </xdr:from>
        <xdr:to>
          <xdr:col>23</xdr:col>
          <xdr:colOff>12700</xdr:colOff>
          <xdr:row>65</xdr:row>
          <xdr:rowOff>184150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65</xdr:row>
          <xdr:rowOff>38100</xdr:rowOff>
        </xdr:from>
        <xdr:to>
          <xdr:col>31</xdr:col>
          <xdr:colOff>12700</xdr:colOff>
          <xdr:row>65</xdr:row>
          <xdr:rowOff>184150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69</xdr:row>
          <xdr:rowOff>50800</xdr:rowOff>
        </xdr:from>
        <xdr:to>
          <xdr:col>12</xdr:col>
          <xdr:colOff>12700</xdr:colOff>
          <xdr:row>69</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70</xdr:row>
          <xdr:rowOff>38100</xdr:rowOff>
        </xdr:from>
        <xdr:to>
          <xdr:col>12</xdr:col>
          <xdr:colOff>12700</xdr:colOff>
          <xdr:row>70</xdr:row>
          <xdr:rowOff>184150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72</xdr:row>
          <xdr:rowOff>38100</xdr:rowOff>
        </xdr:from>
        <xdr:to>
          <xdr:col>12</xdr:col>
          <xdr:colOff>12700</xdr:colOff>
          <xdr:row>72</xdr:row>
          <xdr:rowOff>184150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73</xdr:row>
          <xdr:rowOff>38100</xdr:rowOff>
        </xdr:from>
        <xdr:to>
          <xdr:col>12</xdr:col>
          <xdr:colOff>12700</xdr:colOff>
          <xdr:row>73</xdr:row>
          <xdr:rowOff>184150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74</xdr:row>
          <xdr:rowOff>50800</xdr:rowOff>
        </xdr:from>
        <xdr:to>
          <xdr:col>12</xdr:col>
          <xdr:colOff>12700</xdr:colOff>
          <xdr:row>74</xdr:row>
          <xdr:rowOff>190500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75</xdr:row>
          <xdr:rowOff>38100</xdr:rowOff>
        </xdr:from>
        <xdr:to>
          <xdr:col>12</xdr:col>
          <xdr:colOff>12700</xdr:colOff>
          <xdr:row>75</xdr:row>
          <xdr:rowOff>184150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72</xdr:row>
          <xdr:rowOff>38100</xdr:rowOff>
        </xdr:from>
        <xdr:to>
          <xdr:col>32</xdr:col>
          <xdr:colOff>12700</xdr:colOff>
          <xdr:row>72</xdr:row>
          <xdr:rowOff>184150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76</xdr:row>
          <xdr:rowOff>38100</xdr:rowOff>
        </xdr:from>
        <xdr:to>
          <xdr:col>12</xdr:col>
          <xdr:colOff>12700</xdr:colOff>
          <xdr:row>76</xdr:row>
          <xdr:rowOff>184150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78</xdr:row>
          <xdr:rowOff>38100</xdr:rowOff>
        </xdr:from>
        <xdr:to>
          <xdr:col>12</xdr:col>
          <xdr:colOff>12700</xdr:colOff>
          <xdr:row>78</xdr:row>
          <xdr:rowOff>184150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77</xdr:row>
          <xdr:rowOff>38100</xdr:rowOff>
        </xdr:from>
        <xdr:to>
          <xdr:col>23</xdr:col>
          <xdr:colOff>12700</xdr:colOff>
          <xdr:row>77</xdr:row>
          <xdr:rowOff>184150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77</xdr:row>
          <xdr:rowOff>38100</xdr:rowOff>
        </xdr:from>
        <xdr:to>
          <xdr:col>27</xdr:col>
          <xdr:colOff>12700</xdr:colOff>
          <xdr:row>77</xdr:row>
          <xdr:rowOff>184150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77</xdr:row>
          <xdr:rowOff>38100</xdr:rowOff>
        </xdr:from>
        <xdr:to>
          <xdr:col>32</xdr:col>
          <xdr:colOff>57150</xdr:colOff>
          <xdr:row>77</xdr:row>
          <xdr:rowOff>184150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77</xdr:row>
          <xdr:rowOff>38100</xdr:rowOff>
        </xdr:from>
        <xdr:to>
          <xdr:col>36</xdr:col>
          <xdr:colOff>12700</xdr:colOff>
          <xdr:row>77</xdr:row>
          <xdr:rowOff>184150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79</xdr:row>
          <xdr:rowOff>38100</xdr:rowOff>
        </xdr:from>
        <xdr:to>
          <xdr:col>16</xdr:col>
          <xdr:colOff>12700</xdr:colOff>
          <xdr:row>79</xdr:row>
          <xdr:rowOff>184150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79</xdr:row>
          <xdr:rowOff>38100</xdr:rowOff>
        </xdr:from>
        <xdr:to>
          <xdr:col>19</xdr:col>
          <xdr:colOff>12700</xdr:colOff>
          <xdr:row>79</xdr:row>
          <xdr:rowOff>184150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79</xdr:row>
          <xdr:rowOff>38100</xdr:rowOff>
        </xdr:from>
        <xdr:to>
          <xdr:col>22</xdr:col>
          <xdr:colOff>12700</xdr:colOff>
          <xdr:row>79</xdr:row>
          <xdr:rowOff>184150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79</xdr:row>
          <xdr:rowOff>38100</xdr:rowOff>
        </xdr:from>
        <xdr:to>
          <xdr:col>27</xdr:col>
          <xdr:colOff>57150</xdr:colOff>
          <xdr:row>79</xdr:row>
          <xdr:rowOff>184150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81</xdr:row>
          <xdr:rowOff>38100</xdr:rowOff>
        </xdr:from>
        <xdr:to>
          <xdr:col>16</xdr:col>
          <xdr:colOff>12700</xdr:colOff>
          <xdr:row>81</xdr:row>
          <xdr:rowOff>184150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81</xdr:row>
          <xdr:rowOff>38100</xdr:rowOff>
        </xdr:from>
        <xdr:to>
          <xdr:col>19</xdr:col>
          <xdr:colOff>57150</xdr:colOff>
          <xdr:row>81</xdr:row>
          <xdr:rowOff>184150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82</xdr:row>
          <xdr:rowOff>38100</xdr:rowOff>
        </xdr:from>
        <xdr:to>
          <xdr:col>24</xdr:col>
          <xdr:colOff>95250</xdr:colOff>
          <xdr:row>82</xdr:row>
          <xdr:rowOff>184150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83</xdr:row>
          <xdr:rowOff>38100</xdr:rowOff>
        </xdr:from>
        <xdr:to>
          <xdr:col>24</xdr:col>
          <xdr:colOff>95250</xdr:colOff>
          <xdr:row>83</xdr:row>
          <xdr:rowOff>184150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82</xdr:row>
          <xdr:rowOff>38100</xdr:rowOff>
        </xdr:from>
        <xdr:to>
          <xdr:col>29</xdr:col>
          <xdr:colOff>88900</xdr:colOff>
          <xdr:row>82</xdr:row>
          <xdr:rowOff>184150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82</xdr:row>
          <xdr:rowOff>38100</xdr:rowOff>
        </xdr:from>
        <xdr:to>
          <xdr:col>34</xdr:col>
          <xdr:colOff>88900</xdr:colOff>
          <xdr:row>82</xdr:row>
          <xdr:rowOff>184150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83</xdr:row>
          <xdr:rowOff>38100</xdr:rowOff>
        </xdr:from>
        <xdr:to>
          <xdr:col>34</xdr:col>
          <xdr:colOff>88900</xdr:colOff>
          <xdr:row>83</xdr:row>
          <xdr:rowOff>184150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85</xdr:row>
          <xdr:rowOff>38100</xdr:rowOff>
        </xdr:from>
        <xdr:to>
          <xdr:col>17</xdr:col>
          <xdr:colOff>12700</xdr:colOff>
          <xdr:row>85</xdr:row>
          <xdr:rowOff>184150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85</xdr:row>
          <xdr:rowOff>38100</xdr:rowOff>
        </xdr:from>
        <xdr:to>
          <xdr:col>20</xdr:col>
          <xdr:colOff>57150</xdr:colOff>
          <xdr:row>85</xdr:row>
          <xdr:rowOff>184150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85</xdr:row>
          <xdr:rowOff>38100</xdr:rowOff>
        </xdr:from>
        <xdr:to>
          <xdr:col>33</xdr:col>
          <xdr:colOff>12700</xdr:colOff>
          <xdr:row>85</xdr:row>
          <xdr:rowOff>184150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85</xdr:row>
          <xdr:rowOff>38100</xdr:rowOff>
        </xdr:from>
        <xdr:to>
          <xdr:col>36</xdr:col>
          <xdr:colOff>57150</xdr:colOff>
          <xdr:row>85</xdr:row>
          <xdr:rowOff>184150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xdr:row>
          <xdr:rowOff>38100</xdr:rowOff>
        </xdr:from>
        <xdr:to>
          <xdr:col>14</xdr:col>
          <xdr:colOff>12700</xdr:colOff>
          <xdr:row>90</xdr:row>
          <xdr:rowOff>184150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90</xdr:row>
          <xdr:rowOff>38100</xdr:rowOff>
        </xdr:from>
        <xdr:to>
          <xdr:col>17</xdr:col>
          <xdr:colOff>57150</xdr:colOff>
          <xdr:row>90</xdr:row>
          <xdr:rowOff>184150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91</xdr:row>
          <xdr:rowOff>38100</xdr:rowOff>
        </xdr:from>
        <xdr:to>
          <xdr:col>14</xdr:col>
          <xdr:colOff>12700</xdr:colOff>
          <xdr:row>91</xdr:row>
          <xdr:rowOff>184150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91</xdr:row>
          <xdr:rowOff>38100</xdr:rowOff>
        </xdr:from>
        <xdr:to>
          <xdr:col>17</xdr:col>
          <xdr:colOff>57150</xdr:colOff>
          <xdr:row>91</xdr:row>
          <xdr:rowOff>184150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92</xdr:row>
          <xdr:rowOff>38100</xdr:rowOff>
        </xdr:from>
        <xdr:to>
          <xdr:col>14</xdr:col>
          <xdr:colOff>12700</xdr:colOff>
          <xdr:row>92</xdr:row>
          <xdr:rowOff>184150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92</xdr:row>
          <xdr:rowOff>38100</xdr:rowOff>
        </xdr:from>
        <xdr:to>
          <xdr:col>17</xdr:col>
          <xdr:colOff>57150</xdr:colOff>
          <xdr:row>92</xdr:row>
          <xdr:rowOff>184150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93</xdr:row>
          <xdr:rowOff>38100</xdr:rowOff>
        </xdr:from>
        <xdr:to>
          <xdr:col>14</xdr:col>
          <xdr:colOff>12700</xdr:colOff>
          <xdr:row>93</xdr:row>
          <xdr:rowOff>184150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93</xdr:row>
          <xdr:rowOff>38100</xdr:rowOff>
        </xdr:from>
        <xdr:to>
          <xdr:col>17</xdr:col>
          <xdr:colOff>57150</xdr:colOff>
          <xdr:row>93</xdr:row>
          <xdr:rowOff>184150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92</xdr:row>
          <xdr:rowOff>38100</xdr:rowOff>
        </xdr:from>
        <xdr:to>
          <xdr:col>32</xdr:col>
          <xdr:colOff>12700</xdr:colOff>
          <xdr:row>92</xdr:row>
          <xdr:rowOff>184150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92</xdr:row>
          <xdr:rowOff>38100</xdr:rowOff>
        </xdr:from>
        <xdr:to>
          <xdr:col>35</xdr:col>
          <xdr:colOff>57150</xdr:colOff>
          <xdr:row>92</xdr:row>
          <xdr:rowOff>184150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93</xdr:row>
          <xdr:rowOff>38100</xdr:rowOff>
        </xdr:from>
        <xdr:to>
          <xdr:col>32</xdr:col>
          <xdr:colOff>12700</xdr:colOff>
          <xdr:row>93</xdr:row>
          <xdr:rowOff>184150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93</xdr:row>
          <xdr:rowOff>38100</xdr:rowOff>
        </xdr:from>
        <xdr:to>
          <xdr:col>35</xdr:col>
          <xdr:colOff>57150</xdr:colOff>
          <xdr:row>93</xdr:row>
          <xdr:rowOff>184150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94</xdr:row>
          <xdr:rowOff>38100</xdr:rowOff>
        </xdr:from>
        <xdr:to>
          <xdr:col>32</xdr:col>
          <xdr:colOff>12700</xdr:colOff>
          <xdr:row>94</xdr:row>
          <xdr:rowOff>184150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94</xdr:row>
          <xdr:rowOff>38100</xdr:rowOff>
        </xdr:from>
        <xdr:to>
          <xdr:col>35</xdr:col>
          <xdr:colOff>57150</xdr:colOff>
          <xdr:row>94</xdr:row>
          <xdr:rowOff>184150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146050</xdr:colOff>
          <xdr:row>95</xdr:row>
          <xdr:rowOff>38100</xdr:rowOff>
        </xdr:from>
        <xdr:to>
          <xdr:col>35</xdr:col>
          <xdr:colOff>12700</xdr:colOff>
          <xdr:row>95</xdr:row>
          <xdr:rowOff>184150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95</xdr:row>
          <xdr:rowOff>38100</xdr:rowOff>
        </xdr:from>
        <xdr:to>
          <xdr:col>38</xdr:col>
          <xdr:colOff>57150</xdr:colOff>
          <xdr:row>95</xdr:row>
          <xdr:rowOff>184150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95</xdr:row>
          <xdr:rowOff>38100</xdr:rowOff>
        </xdr:from>
        <xdr:to>
          <xdr:col>20</xdr:col>
          <xdr:colOff>12700</xdr:colOff>
          <xdr:row>95</xdr:row>
          <xdr:rowOff>184150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95</xdr:row>
          <xdr:rowOff>38100</xdr:rowOff>
        </xdr:from>
        <xdr:to>
          <xdr:col>25</xdr:col>
          <xdr:colOff>12700</xdr:colOff>
          <xdr:row>95</xdr:row>
          <xdr:rowOff>184150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95</xdr:row>
          <xdr:rowOff>38100</xdr:rowOff>
        </xdr:from>
        <xdr:to>
          <xdr:col>12</xdr:col>
          <xdr:colOff>12700</xdr:colOff>
          <xdr:row>95</xdr:row>
          <xdr:rowOff>184150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96</xdr:row>
          <xdr:rowOff>38100</xdr:rowOff>
        </xdr:from>
        <xdr:to>
          <xdr:col>12</xdr:col>
          <xdr:colOff>12700</xdr:colOff>
          <xdr:row>96</xdr:row>
          <xdr:rowOff>184150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97</xdr:row>
          <xdr:rowOff>38100</xdr:rowOff>
        </xdr:from>
        <xdr:to>
          <xdr:col>12</xdr:col>
          <xdr:colOff>12700</xdr:colOff>
          <xdr:row>97</xdr:row>
          <xdr:rowOff>184150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98</xdr:row>
          <xdr:rowOff>38100</xdr:rowOff>
        </xdr:from>
        <xdr:to>
          <xdr:col>12</xdr:col>
          <xdr:colOff>12700</xdr:colOff>
          <xdr:row>98</xdr:row>
          <xdr:rowOff>184150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97</xdr:row>
          <xdr:rowOff>38100</xdr:rowOff>
        </xdr:from>
        <xdr:to>
          <xdr:col>17</xdr:col>
          <xdr:colOff>19050</xdr:colOff>
          <xdr:row>97</xdr:row>
          <xdr:rowOff>184150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97</xdr:row>
          <xdr:rowOff>38100</xdr:rowOff>
        </xdr:from>
        <xdr:to>
          <xdr:col>23</xdr:col>
          <xdr:colOff>12700</xdr:colOff>
          <xdr:row>97</xdr:row>
          <xdr:rowOff>184150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97</xdr:row>
          <xdr:rowOff>38100</xdr:rowOff>
        </xdr:from>
        <xdr:to>
          <xdr:col>32</xdr:col>
          <xdr:colOff>12700</xdr:colOff>
          <xdr:row>97</xdr:row>
          <xdr:rowOff>184150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98</xdr:row>
          <xdr:rowOff>38100</xdr:rowOff>
        </xdr:from>
        <xdr:to>
          <xdr:col>23</xdr:col>
          <xdr:colOff>12700</xdr:colOff>
          <xdr:row>98</xdr:row>
          <xdr:rowOff>184150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98</xdr:row>
          <xdr:rowOff>38100</xdr:rowOff>
        </xdr:from>
        <xdr:to>
          <xdr:col>18</xdr:col>
          <xdr:colOff>12700</xdr:colOff>
          <xdr:row>98</xdr:row>
          <xdr:rowOff>184150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98</xdr:row>
          <xdr:rowOff>38100</xdr:rowOff>
        </xdr:from>
        <xdr:to>
          <xdr:col>31</xdr:col>
          <xdr:colOff>12700</xdr:colOff>
          <xdr:row>98</xdr:row>
          <xdr:rowOff>184150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88</xdr:row>
          <xdr:rowOff>38100</xdr:rowOff>
        </xdr:from>
        <xdr:to>
          <xdr:col>10</xdr:col>
          <xdr:colOff>12700</xdr:colOff>
          <xdr:row>88</xdr:row>
          <xdr:rowOff>184150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88</xdr:row>
          <xdr:rowOff>38100</xdr:rowOff>
        </xdr:from>
        <xdr:to>
          <xdr:col>13</xdr:col>
          <xdr:colOff>12700</xdr:colOff>
          <xdr:row>88</xdr:row>
          <xdr:rowOff>184150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88</xdr:row>
          <xdr:rowOff>38100</xdr:rowOff>
        </xdr:from>
        <xdr:to>
          <xdr:col>20</xdr:col>
          <xdr:colOff>12700</xdr:colOff>
          <xdr:row>88</xdr:row>
          <xdr:rowOff>184150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88</xdr:row>
          <xdr:rowOff>38100</xdr:rowOff>
        </xdr:from>
        <xdr:to>
          <xdr:col>23</xdr:col>
          <xdr:colOff>12700</xdr:colOff>
          <xdr:row>88</xdr:row>
          <xdr:rowOff>184150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88</xdr:row>
          <xdr:rowOff>38100</xdr:rowOff>
        </xdr:from>
        <xdr:to>
          <xdr:col>33</xdr:col>
          <xdr:colOff>12700</xdr:colOff>
          <xdr:row>88</xdr:row>
          <xdr:rowOff>184150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88</xdr:row>
          <xdr:rowOff>38100</xdr:rowOff>
        </xdr:from>
        <xdr:to>
          <xdr:col>36</xdr:col>
          <xdr:colOff>12700</xdr:colOff>
          <xdr:row>88</xdr:row>
          <xdr:rowOff>184150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90</xdr:row>
          <xdr:rowOff>38100</xdr:rowOff>
        </xdr:from>
        <xdr:to>
          <xdr:col>32</xdr:col>
          <xdr:colOff>12700</xdr:colOff>
          <xdr:row>90</xdr:row>
          <xdr:rowOff>184150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91</xdr:row>
          <xdr:rowOff>38100</xdr:rowOff>
        </xdr:from>
        <xdr:to>
          <xdr:col>32</xdr:col>
          <xdr:colOff>12700</xdr:colOff>
          <xdr:row>91</xdr:row>
          <xdr:rowOff>184150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84</xdr:row>
          <xdr:rowOff>38100</xdr:rowOff>
        </xdr:from>
        <xdr:to>
          <xdr:col>24</xdr:col>
          <xdr:colOff>95250</xdr:colOff>
          <xdr:row>84</xdr:row>
          <xdr:rowOff>184150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tabSelected="1" view="pageBreakPreview" topLeftCell="A46" zoomScaleNormal="100" zoomScaleSheetLayoutView="100" workbookViewId="0">
      <selection activeCell="H51" sqref="H51:M51"/>
    </sheetView>
  </sheetViews>
  <sheetFormatPr defaultColWidth="9.09765625" defaultRowHeight="13" x14ac:dyDescent="0.2"/>
  <cols>
    <col min="1" max="1" width="2.09765625" style="76" customWidth="1"/>
    <col min="2" max="2" width="8.3984375" style="74" customWidth="1"/>
    <col min="3" max="3" width="9.09765625" style="82"/>
    <col min="4" max="4" width="14.09765625" style="82" customWidth="1"/>
    <col min="5" max="5" width="2.59765625" style="84" customWidth="1"/>
    <col min="6" max="6" width="9.09765625" style="85"/>
    <col min="7" max="9" width="9.09765625" style="75"/>
    <col min="10" max="10" width="9.69921875" style="75" customWidth="1"/>
    <col min="11" max="11" width="9.09765625" style="75"/>
    <col min="12" max="12" width="5.3984375" style="75" customWidth="1"/>
    <col min="13" max="13" width="4.8984375" style="75" customWidth="1"/>
    <col min="14" max="14" width="9.09765625" style="75"/>
    <col min="15" max="16384" width="9.09765625" style="76"/>
  </cols>
  <sheetData>
    <row r="1" spans="2:14" s="45" customFormat="1" ht="22.5" customHeight="1" x14ac:dyDescent="0.2">
      <c r="B1" s="38" t="s">
        <v>369</v>
      </c>
      <c r="C1" s="39"/>
      <c r="D1" s="39"/>
      <c r="E1" s="40"/>
      <c r="F1" s="41"/>
      <c r="G1" s="42"/>
      <c r="H1" s="42"/>
      <c r="I1" s="42"/>
      <c r="J1" s="42"/>
      <c r="K1" s="43"/>
      <c r="L1" s="43"/>
      <c r="M1" s="44"/>
      <c r="N1" s="42"/>
    </row>
    <row r="2" spans="2:14" s="48" customFormat="1" ht="24.75" customHeight="1" x14ac:dyDescent="0.2">
      <c r="B2" s="46"/>
      <c r="C2" s="39"/>
      <c r="D2" s="39"/>
      <c r="E2" s="47"/>
      <c r="F2" s="41"/>
    </row>
    <row r="3" spans="2:14" s="48" customFormat="1" ht="24.75" customHeight="1" x14ac:dyDescent="0.2">
      <c r="B3" s="46"/>
      <c r="C3" s="39"/>
      <c r="D3" s="39"/>
      <c r="E3" s="47"/>
      <c r="F3" s="41"/>
      <c r="I3" s="49"/>
    </row>
    <row r="4" spans="2:14" s="48" customFormat="1" ht="21.75" customHeight="1" x14ac:dyDescent="0.2">
      <c r="B4" s="46"/>
      <c r="C4" s="39"/>
      <c r="D4" s="39"/>
      <c r="E4" s="47"/>
      <c r="F4" s="41"/>
      <c r="I4" s="49"/>
    </row>
    <row r="5" spans="2:14" s="45" customFormat="1" ht="20.25" customHeight="1" x14ac:dyDescent="0.2">
      <c r="B5" s="50" t="s">
        <v>839</v>
      </c>
      <c r="C5" s="39"/>
      <c r="D5" s="39"/>
      <c r="E5" s="51"/>
      <c r="F5" s="41"/>
      <c r="G5" s="42"/>
      <c r="H5" s="42"/>
      <c r="I5" s="42"/>
      <c r="J5" s="42"/>
      <c r="K5" s="42"/>
      <c r="L5" s="42"/>
      <c r="M5" s="42"/>
      <c r="N5" s="42"/>
    </row>
    <row r="6" spans="2:14" s="45" customFormat="1" ht="23.25" customHeight="1" x14ac:dyDescent="0.2">
      <c r="B6" s="93" t="s">
        <v>370</v>
      </c>
      <c r="C6" s="278" t="s">
        <v>371</v>
      </c>
      <c r="D6" s="279"/>
      <c r="E6" s="280" t="s">
        <v>372</v>
      </c>
      <c r="F6" s="280"/>
      <c r="G6" s="280"/>
      <c r="H6" s="280"/>
      <c r="I6" s="280"/>
      <c r="J6" s="280"/>
      <c r="K6" s="280"/>
      <c r="L6" s="280"/>
      <c r="M6" s="281"/>
      <c r="N6" s="42"/>
    </row>
    <row r="7" spans="2:14" s="45" customFormat="1" ht="45" customHeight="1" x14ac:dyDescent="0.2">
      <c r="B7" s="103" t="s">
        <v>447</v>
      </c>
      <c r="C7" s="339" t="s">
        <v>448</v>
      </c>
      <c r="D7" s="340"/>
      <c r="E7" s="104" t="s">
        <v>449</v>
      </c>
      <c r="F7" s="341" t="s">
        <v>450</v>
      </c>
      <c r="G7" s="341"/>
      <c r="H7" s="341"/>
      <c r="I7" s="341"/>
      <c r="J7" s="341"/>
      <c r="K7" s="341"/>
      <c r="L7" s="341"/>
      <c r="M7" s="342"/>
      <c r="N7" s="42"/>
    </row>
    <row r="8" spans="2:14" s="45" customFormat="1" ht="30" customHeight="1" x14ac:dyDescent="0.2">
      <c r="B8" s="94" t="s">
        <v>373</v>
      </c>
      <c r="C8" s="345" t="s">
        <v>420</v>
      </c>
      <c r="D8" s="346"/>
      <c r="E8" s="54" t="s">
        <v>374</v>
      </c>
      <c r="F8" s="282" t="s">
        <v>375</v>
      </c>
      <c r="G8" s="282"/>
      <c r="H8" s="282"/>
      <c r="I8" s="282"/>
      <c r="J8" s="282"/>
      <c r="K8" s="282"/>
      <c r="L8" s="282"/>
      <c r="M8" s="283"/>
      <c r="N8" s="42"/>
    </row>
    <row r="9" spans="2:14" s="45" customFormat="1" ht="30" customHeight="1" x14ac:dyDescent="0.2">
      <c r="B9" s="94" t="s">
        <v>413</v>
      </c>
      <c r="C9" s="286" t="s">
        <v>419</v>
      </c>
      <c r="D9" s="287"/>
      <c r="E9" s="54" t="s">
        <v>374</v>
      </c>
      <c r="F9" s="288" t="s">
        <v>377</v>
      </c>
      <c r="G9" s="288"/>
      <c r="H9" s="288"/>
      <c r="I9" s="288"/>
      <c r="J9" s="288"/>
      <c r="K9" s="288"/>
      <c r="L9" s="288"/>
      <c r="M9" s="289"/>
      <c r="N9" s="42"/>
    </row>
    <row r="10" spans="2:14" s="45" customFormat="1" ht="30" customHeight="1" x14ac:dyDescent="0.2">
      <c r="B10" s="95"/>
      <c r="C10" s="60"/>
      <c r="D10" s="157"/>
      <c r="E10" s="61" t="s">
        <v>378</v>
      </c>
      <c r="F10" s="290" t="s">
        <v>379</v>
      </c>
      <c r="G10" s="290"/>
      <c r="H10" s="290"/>
      <c r="I10" s="290"/>
      <c r="J10" s="290"/>
      <c r="K10" s="290"/>
      <c r="L10" s="290"/>
      <c r="M10" s="291"/>
      <c r="N10" s="42"/>
    </row>
    <row r="11" spans="2:14" s="45" customFormat="1" ht="30" customHeight="1" x14ac:dyDescent="0.2">
      <c r="B11" s="96"/>
      <c r="C11" s="64"/>
      <c r="D11" s="58"/>
      <c r="E11" s="65" t="s">
        <v>380</v>
      </c>
      <c r="F11" s="292" t="s">
        <v>381</v>
      </c>
      <c r="G11" s="292"/>
      <c r="H11" s="292"/>
      <c r="I11" s="292"/>
      <c r="J11" s="292"/>
      <c r="K11" s="292"/>
      <c r="L11" s="292"/>
      <c r="M11" s="293"/>
      <c r="N11" s="42"/>
    </row>
    <row r="12" spans="2:14" s="45" customFormat="1" ht="30" customHeight="1" x14ac:dyDescent="0.2">
      <c r="B12" s="94" t="s">
        <v>414</v>
      </c>
      <c r="C12" s="52" t="s">
        <v>421</v>
      </c>
      <c r="D12" s="53"/>
      <c r="E12" s="66" t="s">
        <v>374</v>
      </c>
      <c r="F12" s="294" t="s">
        <v>377</v>
      </c>
      <c r="G12" s="294"/>
      <c r="H12" s="294"/>
      <c r="I12" s="294"/>
      <c r="J12" s="294"/>
      <c r="K12" s="294"/>
      <c r="L12" s="294"/>
      <c r="M12" s="295"/>
      <c r="N12" s="42"/>
    </row>
    <row r="13" spans="2:14" s="45" customFormat="1" ht="30" customHeight="1" x14ac:dyDescent="0.2">
      <c r="B13" s="97"/>
      <c r="C13" s="67"/>
      <c r="D13" s="59"/>
      <c r="E13" s="68" t="s">
        <v>374</v>
      </c>
      <c r="F13" s="296" t="s">
        <v>379</v>
      </c>
      <c r="G13" s="296"/>
      <c r="H13" s="296"/>
      <c r="I13" s="296"/>
      <c r="J13" s="296"/>
      <c r="K13" s="296"/>
      <c r="L13" s="296"/>
      <c r="M13" s="297"/>
      <c r="N13" s="42"/>
    </row>
    <row r="14" spans="2:14" s="45" customFormat="1" ht="30" customHeight="1" x14ac:dyDescent="0.2">
      <c r="B14" s="94" t="s">
        <v>415</v>
      </c>
      <c r="C14" s="313" t="s">
        <v>385</v>
      </c>
      <c r="D14" s="315"/>
      <c r="E14" s="66" t="s">
        <v>374</v>
      </c>
      <c r="F14" s="309" t="s">
        <v>386</v>
      </c>
      <c r="G14" s="318"/>
      <c r="H14" s="318"/>
      <c r="I14" s="318"/>
      <c r="J14" s="318"/>
      <c r="K14" s="318"/>
      <c r="L14" s="318"/>
      <c r="M14" s="319"/>
      <c r="N14" s="42"/>
    </row>
    <row r="15" spans="2:14" s="45" customFormat="1" ht="30" customHeight="1" x14ac:dyDescent="0.2">
      <c r="B15" s="98"/>
      <c r="C15" s="316"/>
      <c r="D15" s="317"/>
      <c r="E15" s="65" t="s">
        <v>374</v>
      </c>
      <c r="F15" s="303" t="s">
        <v>416</v>
      </c>
      <c r="G15" s="320"/>
      <c r="H15" s="320"/>
      <c r="I15" s="320"/>
      <c r="J15" s="320"/>
      <c r="K15" s="320"/>
      <c r="L15" s="320"/>
      <c r="M15" s="321"/>
      <c r="N15" s="42"/>
    </row>
    <row r="16" spans="2:14" s="45" customFormat="1" ht="30" customHeight="1" x14ac:dyDescent="0.2">
      <c r="B16" s="94" t="s">
        <v>417</v>
      </c>
      <c r="C16" s="322" t="s">
        <v>544</v>
      </c>
      <c r="D16" s="306"/>
      <c r="E16" s="71" t="s">
        <v>389</v>
      </c>
      <c r="F16" s="309" t="s">
        <v>390</v>
      </c>
      <c r="G16" s="309"/>
      <c r="H16" s="309"/>
      <c r="I16" s="309"/>
      <c r="J16" s="309"/>
      <c r="K16" s="309"/>
      <c r="L16" s="309"/>
      <c r="M16" s="310"/>
      <c r="N16" s="42"/>
    </row>
    <row r="17" spans="2:14" s="63" customFormat="1" ht="30" customHeight="1" x14ac:dyDescent="0.2">
      <c r="B17" s="97"/>
      <c r="C17" s="323"/>
      <c r="D17" s="308"/>
      <c r="E17" s="72" t="s">
        <v>389</v>
      </c>
      <c r="F17" s="296" t="s">
        <v>840</v>
      </c>
      <c r="G17" s="296"/>
      <c r="H17" s="296"/>
      <c r="I17" s="296"/>
      <c r="J17" s="296"/>
      <c r="K17" s="296"/>
      <c r="L17" s="296"/>
      <c r="M17" s="297"/>
      <c r="N17" s="62"/>
    </row>
    <row r="18" spans="2:14" s="45" customFormat="1" ht="30" customHeight="1" x14ac:dyDescent="0.2">
      <c r="B18" s="98" t="s">
        <v>422</v>
      </c>
      <c r="C18" s="305" t="s">
        <v>418</v>
      </c>
      <c r="D18" s="306"/>
      <c r="E18" s="66" t="s">
        <v>374</v>
      </c>
      <c r="F18" s="309" t="s">
        <v>395</v>
      </c>
      <c r="G18" s="309"/>
      <c r="H18" s="309"/>
      <c r="I18" s="309"/>
      <c r="J18" s="309"/>
      <c r="K18" s="309"/>
      <c r="L18" s="309"/>
      <c r="M18" s="310"/>
      <c r="N18" s="42"/>
    </row>
    <row r="19" spans="2:14" s="45" customFormat="1" ht="30" customHeight="1" x14ac:dyDescent="0.2">
      <c r="B19" s="97"/>
      <c r="C19" s="307"/>
      <c r="D19" s="308"/>
      <c r="E19" s="68" t="s">
        <v>374</v>
      </c>
      <c r="F19" s="311" t="s">
        <v>396</v>
      </c>
      <c r="G19" s="311"/>
      <c r="H19" s="311"/>
      <c r="I19" s="311"/>
      <c r="J19" s="311"/>
      <c r="K19" s="311"/>
      <c r="L19" s="311"/>
      <c r="M19" s="312"/>
      <c r="N19" s="42"/>
    </row>
    <row r="20" spans="2:14" s="45" customFormat="1" ht="30" customHeight="1" x14ac:dyDescent="0.2">
      <c r="B20" s="94" t="s">
        <v>423</v>
      </c>
      <c r="C20" s="305" t="s">
        <v>424</v>
      </c>
      <c r="D20" s="306"/>
      <c r="E20" s="71" t="s">
        <v>389</v>
      </c>
      <c r="F20" s="309" t="s">
        <v>398</v>
      </c>
      <c r="G20" s="309"/>
      <c r="H20" s="309"/>
      <c r="I20" s="309"/>
      <c r="J20" s="309"/>
      <c r="K20" s="309"/>
      <c r="L20" s="309"/>
      <c r="M20" s="310"/>
      <c r="N20" s="42"/>
    </row>
    <row r="21" spans="2:14" s="45" customFormat="1" ht="30" customHeight="1" x14ac:dyDescent="0.2">
      <c r="B21" s="97"/>
      <c r="C21" s="307"/>
      <c r="D21" s="308"/>
      <c r="E21" s="87" t="s">
        <v>389</v>
      </c>
      <c r="F21" s="311" t="s">
        <v>399</v>
      </c>
      <c r="G21" s="311"/>
      <c r="H21" s="311"/>
      <c r="I21" s="311"/>
      <c r="J21" s="311"/>
      <c r="K21" s="311"/>
      <c r="L21" s="311"/>
      <c r="M21" s="312"/>
      <c r="N21" s="42"/>
    </row>
    <row r="22" spans="2:14" s="45" customFormat="1" ht="45" customHeight="1" x14ac:dyDescent="0.2">
      <c r="B22" s="99" t="s">
        <v>425</v>
      </c>
      <c r="C22" s="323" t="s">
        <v>841</v>
      </c>
      <c r="D22" s="308"/>
      <c r="E22" s="88" t="s">
        <v>374</v>
      </c>
      <c r="F22" s="311" t="s">
        <v>842</v>
      </c>
      <c r="G22" s="311"/>
      <c r="H22" s="311"/>
      <c r="I22" s="311"/>
      <c r="J22" s="311"/>
      <c r="K22" s="311"/>
      <c r="L22" s="311"/>
      <c r="M22" s="312"/>
      <c r="N22" s="42"/>
    </row>
    <row r="23" spans="2:14" s="45" customFormat="1" ht="60" customHeight="1" x14ac:dyDescent="0.2">
      <c r="B23" s="94" t="s">
        <v>426</v>
      </c>
      <c r="C23" s="327" t="s">
        <v>427</v>
      </c>
      <c r="D23" s="314"/>
      <c r="E23" s="66" t="s">
        <v>374</v>
      </c>
      <c r="F23" s="309" t="s">
        <v>843</v>
      </c>
      <c r="G23" s="309"/>
      <c r="H23" s="309"/>
      <c r="I23" s="309"/>
      <c r="J23" s="309"/>
      <c r="K23" s="309"/>
      <c r="L23" s="309"/>
      <c r="M23" s="310"/>
      <c r="N23" s="42"/>
    </row>
    <row r="24" spans="2:14" s="45" customFormat="1" ht="30" customHeight="1" x14ac:dyDescent="0.2">
      <c r="B24" s="97"/>
      <c r="C24" s="77"/>
      <c r="D24" s="158"/>
      <c r="E24" s="69" t="s">
        <v>374</v>
      </c>
      <c r="F24" s="303" t="s">
        <v>428</v>
      </c>
      <c r="G24" s="303"/>
      <c r="H24" s="303"/>
      <c r="I24" s="303"/>
      <c r="J24" s="303"/>
      <c r="K24" s="303"/>
      <c r="L24" s="303"/>
      <c r="M24" s="304"/>
      <c r="N24" s="42"/>
    </row>
    <row r="25" spans="2:14" s="45" customFormat="1" ht="30" customHeight="1" x14ac:dyDescent="0.2">
      <c r="B25" s="98" t="s">
        <v>429</v>
      </c>
      <c r="C25" s="326" t="s">
        <v>392</v>
      </c>
      <c r="D25" s="287"/>
      <c r="E25" s="66" t="s">
        <v>374</v>
      </c>
      <c r="F25" s="282" t="s">
        <v>382</v>
      </c>
      <c r="G25" s="309"/>
      <c r="H25" s="309"/>
      <c r="I25" s="309"/>
      <c r="J25" s="309"/>
      <c r="K25" s="309"/>
      <c r="L25" s="309"/>
      <c r="M25" s="310"/>
      <c r="N25" s="42"/>
    </row>
    <row r="26" spans="2:14" s="45" customFormat="1" ht="30" customHeight="1" x14ac:dyDescent="0.2">
      <c r="B26" s="98"/>
      <c r="C26" s="73"/>
      <c r="D26" s="58"/>
      <c r="E26" s="65" t="s">
        <v>374</v>
      </c>
      <c r="F26" s="301" t="s">
        <v>844</v>
      </c>
      <c r="G26" s="301"/>
      <c r="H26" s="301"/>
      <c r="I26" s="301"/>
      <c r="J26" s="301"/>
      <c r="K26" s="301"/>
      <c r="L26" s="301"/>
      <c r="M26" s="302"/>
      <c r="N26" s="42"/>
    </row>
    <row r="27" spans="2:14" s="45" customFormat="1" ht="30" customHeight="1" x14ac:dyDescent="0.2">
      <c r="B27" s="97"/>
      <c r="C27" s="70"/>
      <c r="D27" s="59"/>
      <c r="E27" s="69" t="s">
        <v>374</v>
      </c>
      <c r="F27" s="303" t="s">
        <v>388</v>
      </c>
      <c r="G27" s="303"/>
      <c r="H27" s="303"/>
      <c r="I27" s="303"/>
      <c r="J27" s="303"/>
      <c r="K27" s="303"/>
      <c r="L27" s="303"/>
      <c r="M27" s="304"/>
      <c r="N27" s="42"/>
    </row>
    <row r="28" spans="2:14" s="45" customFormat="1" ht="30" customHeight="1" x14ac:dyDescent="0.2">
      <c r="B28" s="94" t="s">
        <v>430</v>
      </c>
      <c r="C28" s="313" t="s">
        <v>431</v>
      </c>
      <c r="D28" s="314"/>
      <c r="E28" s="78" t="s">
        <v>374</v>
      </c>
      <c r="F28" s="309" t="s">
        <v>401</v>
      </c>
      <c r="G28" s="318"/>
      <c r="H28" s="318"/>
      <c r="I28" s="318"/>
      <c r="J28" s="318"/>
      <c r="K28" s="318"/>
      <c r="L28" s="318"/>
      <c r="M28" s="319"/>
      <c r="N28" s="42"/>
    </row>
    <row r="29" spans="2:14" s="45" customFormat="1" ht="30" customHeight="1" x14ac:dyDescent="0.2">
      <c r="B29" s="98"/>
      <c r="C29" s="328"/>
      <c r="D29" s="329"/>
      <c r="E29" s="79" t="s">
        <v>374</v>
      </c>
      <c r="F29" s="290" t="s">
        <v>432</v>
      </c>
      <c r="G29" s="332"/>
      <c r="H29" s="332"/>
      <c r="I29" s="332"/>
      <c r="J29" s="332"/>
      <c r="K29" s="332"/>
      <c r="L29" s="332"/>
      <c r="M29" s="333"/>
      <c r="N29" s="42"/>
    </row>
    <row r="30" spans="2:14" s="45" customFormat="1" ht="30" customHeight="1" x14ac:dyDescent="0.2">
      <c r="B30" s="98"/>
      <c r="C30" s="330"/>
      <c r="D30" s="331"/>
      <c r="E30" s="80" t="s">
        <v>374</v>
      </c>
      <c r="F30" s="296" t="s">
        <v>396</v>
      </c>
      <c r="G30" s="334"/>
      <c r="H30" s="334"/>
      <c r="I30" s="334"/>
      <c r="J30" s="334"/>
      <c r="K30" s="334"/>
      <c r="L30" s="334"/>
      <c r="M30" s="335"/>
      <c r="N30" s="42"/>
    </row>
    <row r="31" spans="2:14" s="45" customFormat="1" ht="60" customHeight="1" x14ac:dyDescent="0.2">
      <c r="B31" s="94" t="s">
        <v>433</v>
      </c>
      <c r="C31" s="313" t="s">
        <v>845</v>
      </c>
      <c r="D31" s="314"/>
      <c r="E31" s="66" t="s">
        <v>374</v>
      </c>
      <c r="F31" s="298" t="s">
        <v>813</v>
      </c>
      <c r="G31" s="299"/>
      <c r="H31" s="299"/>
      <c r="I31" s="299"/>
      <c r="J31" s="299"/>
      <c r="K31" s="299"/>
      <c r="L31" s="299"/>
      <c r="M31" s="300"/>
      <c r="N31" s="42"/>
    </row>
    <row r="32" spans="2:14" s="45" customFormat="1" ht="29.25" customHeight="1" x14ac:dyDescent="0.2">
      <c r="B32" s="94" t="s">
        <v>434</v>
      </c>
      <c r="C32" s="327" t="s">
        <v>387</v>
      </c>
      <c r="D32" s="314"/>
      <c r="E32" s="54" t="s">
        <v>374</v>
      </c>
      <c r="F32" s="282" t="s">
        <v>382</v>
      </c>
      <c r="G32" s="309"/>
      <c r="H32" s="309"/>
      <c r="I32" s="309"/>
      <c r="J32" s="309"/>
      <c r="K32" s="309"/>
      <c r="L32" s="309"/>
      <c r="M32" s="310"/>
      <c r="N32" s="42"/>
    </row>
    <row r="33" spans="1:14" s="45" customFormat="1" ht="30" customHeight="1" x14ac:dyDescent="0.2">
      <c r="B33" s="98"/>
      <c r="C33" s="156"/>
      <c r="D33" s="157"/>
      <c r="E33" s="61" t="s">
        <v>374</v>
      </c>
      <c r="F33" s="301" t="s">
        <v>846</v>
      </c>
      <c r="G33" s="301"/>
      <c r="H33" s="301"/>
      <c r="I33" s="301"/>
      <c r="J33" s="301"/>
      <c r="K33" s="301"/>
      <c r="L33" s="301"/>
      <c r="M33" s="302"/>
      <c r="N33" s="42"/>
    </row>
    <row r="34" spans="1:14" s="45" customFormat="1" ht="30" customHeight="1" x14ac:dyDescent="0.2">
      <c r="B34" s="97"/>
      <c r="C34" s="70"/>
      <c r="D34" s="59"/>
      <c r="E34" s="69" t="s">
        <v>374</v>
      </c>
      <c r="F34" s="303" t="s">
        <v>388</v>
      </c>
      <c r="G34" s="303"/>
      <c r="H34" s="303"/>
      <c r="I34" s="303"/>
      <c r="J34" s="303"/>
      <c r="K34" s="303"/>
      <c r="L34" s="303"/>
      <c r="M34" s="304"/>
      <c r="N34" s="42"/>
    </row>
    <row r="35" spans="1:14" s="45" customFormat="1" ht="30" customHeight="1" x14ac:dyDescent="0.2">
      <c r="B35" s="94" t="s">
        <v>391</v>
      </c>
      <c r="C35" s="327" t="s">
        <v>402</v>
      </c>
      <c r="D35" s="314"/>
      <c r="E35" s="66" t="s">
        <v>374</v>
      </c>
      <c r="F35" s="309" t="s">
        <v>403</v>
      </c>
      <c r="G35" s="309"/>
      <c r="H35" s="309"/>
      <c r="I35" s="309"/>
      <c r="J35" s="309"/>
      <c r="K35" s="309"/>
      <c r="L35" s="309"/>
      <c r="M35" s="310"/>
      <c r="N35" s="42"/>
    </row>
    <row r="36" spans="1:14" s="45" customFormat="1" ht="30" customHeight="1" x14ac:dyDescent="0.2">
      <c r="B36" s="97"/>
      <c r="C36" s="77"/>
      <c r="D36" s="158"/>
      <c r="E36" s="69" t="s">
        <v>378</v>
      </c>
      <c r="F36" s="303" t="s">
        <v>847</v>
      </c>
      <c r="G36" s="303"/>
      <c r="H36" s="303"/>
      <c r="I36" s="303"/>
      <c r="J36" s="303"/>
      <c r="K36" s="303"/>
      <c r="L36" s="303"/>
      <c r="M36" s="304"/>
      <c r="N36" s="42"/>
    </row>
    <row r="37" spans="1:14" s="45" customFormat="1" ht="30" customHeight="1" x14ac:dyDescent="0.2">
      <c r="B37" s="94" t="s">
        <v>393</v>
      </c>
      <c r="C37" s="327" t="s">
        <v>405</v>
      </c>
      <c r="D37" s="314"/>
      <c r="E37" s="66" t="s">
        <v>374</v>
      </c>
      <c r="F37" s="309" t="s">
        <v>848</v>
      </c>
      <c r="G37" s="309"/>
      <c r="H37" s="309"/>
      <c r="I37" s="309"/>
      <c r="J37" s="309"/>
      <c r="K37" s="309"/>
      <c r="L37" s="309"/>
      <c r="M37" s="310"/>
      <c r="N37" s="42"/>
    </row>
    <row r="38" spans="1:14" s="45" customFormat="1" ht="30" customHeight="1" x14ac:dyDescent="0.2">
      <c r="B38" s="97"/>
      <c r="C38" s="77"/>
      <c r="D38" s="158"/>
      <c r="E38" s="68" t="s">
        <v>378</v>
      </c>
      <c r="F38" s="296" t="s">
        <v>849</v>
      </c>
      <c r="G38" s="296"/>
      <c r="H38" s="296"/>
      <c r="I38" s="296"/>
      <c r="J38" s="296"/>
      <c r="K38" s="296"/>
      <c r="L38" s="296"/>
      <c r="M38" s="297"/>
      <c r="N38" s="42"/>
    </row>
    <row r="39" spans="1:14" s="45" customFormat="1" ht="30" customHeight="1" x14ac:dyDescent="0.2">
      <c r="B39" s="97" t="s">
        <v>394</v>
      </c>
      <c r="C39" s="55" t="s">
        <v>435</v>
      </c>
      <c r="D39" s="56"/>
      <c r="E39" s="57" t="s">
        <v>374</v>
      </c>
      <c r="F39" s="284" t="s">
        <v>850</v>
      </c>
      <c r="G39" s="284"/>
      <c r="H39" s="284"/>
      <c r="I39" s="284"/>
      <c r="J39" s="284"/>
      <c r="K39" s="284"/>
      <c r="L39" s="284"/>
      <c r="M39" s="285"/>
      <c r="N39" s="42"/>
    </row>
    <row r="40" spans="1:14" ht="30" customHeight="1" x14ac:dyDescent="0.2">
      <c r="A40" s="74"/>
      <c r="B40" s="100" t="s">
        <v>397</v>
      </c>
      <c r="C40" s="313" t="s">
        <v>436</v>
      </c>
      <c r="D40" s="315"/>
      <c r="E40" s="78" t="s">
        <v>389</v>
      </c>
      <c r="F40" s="309" t="s">
        <v>851</v>
      </c>
      <c r="G40" s="318"/>
      <c r="H40" s="318"/>
      <c r="I40" s="318"/>
      <c r="J40" s="318"/>
      <c r="K40" s="318"/>
      <c r="L40" s="318"/>
      <c r="M40" s="319"/>
    </row>
    <row r="41" spans="1:14" ht="30" customHeight="1" x14ac:dyDescent="0.2">
      <c r="A41" s="74"/>
      <c r="B41" s="101" t="s">
        <v>400</v>
      </c>
      <c r="C41" s="343" t="s">
        <v>437</v>
      </c>
      <c r="D41" s="344"/>
      <c r="E41" s="89" t="s">
        <v>374</v>
      </c>
      <c r="F41" s="86" t="s">
        <v>438</v>
      </c>
      <c r="G41" s="90"/>
      <c r="H41" s="90"/>
      <c r="I41" s="90"/>
      <c r="J41" s="90"/>
      <c r="K41" s="90"/>
      <c r="L41" s="90"/>
      <c r="M41" s="91"/>
    </row>
    <row r="42" spans="1:14" ht="30" customHeight="1" x14ac:dyDescent="0.2">
      <c r="A42" s="74"/>
      <c r="B42" s="98" t="s">
        <v>440</v>
      </c>
      <c r="C42" s="64" t="s">
        <v>439</v>
      </c>
      <c r="D42" s="58"/>
      <c r="E42" s="65" t="s">
        <v>374</v>
      </c>
      <c r="F42" s="324" t="s">
        <v>441</v>
      </c>
      <c r="G42" s="324"/>
      <c r="H42" s="324"/>
      <c r="I42" s="324"/>
      <c r="J42" s="324"/>
      <c r="K42" s="324"/>
      <c r="L42" s="324"/>
      <c r="M42" s="325"/>
    </row>
    <row r="43" spans="1:14" ht="30" customHeight="1" x14ac:dyDescent="0.2">
      <c r="A43" s="74"/>
      <c r="B43" s="98"/>
      <c r="C43" s="64"/>
      <c r="D43" s="58"/>
      <c r="E43" s="69" t="s">
        <v>374</v>
      </c>
      <c r="F43" s="296" t="s">
        <v>383</v>
      </c>
      <c r="G43" s="296"/>
      <c r="H43" s="296"/>
      <c r="I43" s="296"/>
      <c r="J43" s="296"/>
      <c r="K43" s="296"/>
      <c r="L43" s="296"/>
      <c r="M43" s="297"/>
    </row>
    <row r="44" spans="1:14" ht="30" customHeight="1" x14ac:dyDescent="0.2">
      <c r="B44" s="94" t="s">
        <v>443</v>
      </c>
      <c r="C44" s="52" t="s">
        <v>442</v>
      </c>
      <c r="D44" s="53"/>
      <c r="E44" s="54" t="s">
        <v>374</v>
      </c>
      <c r="F44" s="282" t="s">
        <v>384</v>
      </c>
      <c r="G44" s="282"/>
      <c r="H44" s="282"/>
      <c r="I44" s="282"/>
      <c r="J44" s="282"/>
      <c r="K44" s="282"/>
      <c r="L44" s="282"/>
      <c r="M44" s="283"/>
    </row>
    <row r="45" spans="1:14" ht="45" customHeight="1" x14ac:dyDescent="0.2">
      <c r="B45" s="97"/>
      <c r="C45" s="67"/>
      <c r="D45" s="59"/>
      <c r="E45" s="68"/>
      <c r="F45" s="347" t="s">
        <v>444</v>
      </c>
      <c r="G45" s="347"/>
      <c r="H45" s="347"/>
      <c r="I45" s="347"/>
      <c r="J45" s="347"/>
      <c r="K45" s="347"/>
      <c r="L45" s="347"/>
      <c r="M45" s="348"/>
    </row>
    <row r="46" spans="1:14" ht="30" customHeight="1" x14ac:dyDescent="0.2">
      <c r="B46" s="97" t="s">
        <v>404</v>
      </c>
      <c r="C46" s="81" t="s">
        <v>852</v>
      </c>
      <c r="D46" s="59"/>
      <c r="E46" s="68" t="s">
        <v>374</v>
      </c>
      <c r="F46" s="336" t="s">
        <v>853</v>
      </c>
      <c r="G46" s="336"/>
      <c r="H46" s="336"/>
      <c r="I46" s="336"/>
      <c r="J46" s="336"/>
      <c r="K46" s="336"/>
      <c r="L46" s="336"/>
      <c r="M46" s="337"/>
    </row>
    <row r="47" spans="1:14" ht="30" customHeight="1" x14ac:dyDescent="0.2">
      <c r="B47" s="102" t="s">
        <v>406</v>
      </c>
      <c r="C47" s="81" t="s">
        <v>408</v>
      </c>
      <c r="D47" s="59"/>
      <c r="E47" s="68" t="s">
        <v>374</v>
      </c>
      <c r="F47" s="296" t="s">
        <v>409</v>
      </c>
      <c r="G47" s="334"/>
      <c r="H47" s="334"/>
      <c r="I47" s="334"/>
      <c r="J47" s="334"/>
      <c r="K47" s="334"/>
      <c r="L47" s="334"/>
      <c r="M47" s="335"/>
    </row>
    <row r="48" spans="1:14" ht="30" customHeight="1" x14ac:dyDescent="0.2">
      <c r="B48" s="97" t="s">
        <v>407</v>
      </c>
      <c r="C48" s="81" t="s">
        <v>410</v>
      </c>
      <c r="D48" s="59"/>
      <c r="E48" s="68" t="s">
        <v>374</v>
      </c>
      <c r="F48" s="296" t="s">
        <v>411</v>
      </c>
      <c r="G48" s="334"/>
      <c r="H48" s="334"/>
      <c r="I48" s="334"/>
      <c r="J48" s="334"/>
      <c r="K48" s="334"/>
      <c r="L48" s="334"/>
      <c r="M48" s="335"/>
    </row>
    <row r="49" spans="1:14" ht="18" customHeight="1" x14ac:dyDescent="0.2">
      <c r="B49" s="39" t="s">
        <v>412</v>
      </c>
      <c r="D49" s="39"/>
      <c r="E49" s="51"/>
      <c r="F49" s="41"/>
      <c r="G49" s="42"/>
      <c r="H49" s="42"/>
      <c r="I49" s="42"/>
      <c r="J49" s="42"/>
      <c r="K49" s="42"/>
      <c r="L49" s="42"/>
    </row>
    <row r="50" spans="1:14" x14ac:dyDescent="0.2">
      <c r="B50" s="39"/>
      <c r="D50" s="39"/>
      <c r="E50" s="51"/>
      <c r="F50" s="41"/>
      <c r="G50" s="42"/>
      <c r="H50" s="42"/>
      <c r="I50" s="42"/>
      <c r="J50" s="42"/>
      <c r="K50" s="42"/>
      <c r="L50" s="42"/>
    </row>
    <row r="51" spans="1:14" x14ac:dyDescent="0.2">
      <c r="B51" s="258"/>
      <c r="C51" s="259"/>
      <c r="D51" s="259"/>
      <c r="E51" s="259"/>
      <c r="F51" s="259"/>
      <c r="G51" s="259" t="s">
        <v>445</v>
      </c>
      <c r="H51" s="349" t="s">
        <v>914</v>
      </c>
      <c r="I51" s="349"/>
      <c r="J51" s="349"/>
      <c r="K51" s="349"/>
      <c r="L51" s="349"/>
      <c r="M51" s="349"/>
    </row>
    <row r="52" spans="1:14" s="82" customFormat="1" x14ac:dyDescent="0.2">
      <c r="A52" s="76"/>
      <c r="B52" s="83"/>
      <c r="E52" s="40"/>
      <c r="F52" s="85"/>
      <c r="G52" s="75"/>
      <c r="H52" s="92" t="s">
        <v>446</v>
      </c>
      <c r="I52" s="338" t="s">
        <v>913</v>
      </c>
      <c r="J52" s="338"/>
      <c r="K52" s="75"/>
      <c r="L52" s="75"/>
      <c r="M52" s="75"/>
      <c r="N52" s="75"/>
    </row>
    <row r="53" spans="1:14" s="82" customFormat="1" x14ac:dyDescent="0.2">
      <c r="A53" s="76"/>
      <c r="B53" s="83"/>
      <c r="E53" s="84"/>
      <c r="F53" s="85"/>
      <c r="G53" s="75"/>
      <c r="H53" s="75"/>
      <c r="I53" s="75"/>
      <c r="J53" s="75"/>
      <c r="K53" s="75"/>
      <c r="L53" s="75"/>
      <c r="M53" s="75"/>
      <c r="N53" s="75"/>
    </row>
    <row r="54" spans="1:14" s="82" customFormat="1" x14ac:dyDescent="0.2">
      <c r="A54" s="76"/>
      <c r="B54" s="83"/>
      <c r="E54" s="84"/>
      <c r="F54" s="85"/>
      <c r="G54" s="75"/>
      <c r="H54" s="75"/>
      <c r="I54" s="75"/>
      <c r="J54" s="75"/>
      <c r="K54" s="75"/>
      <c r="L54" s="75"/>
      <c r="M54" s="75"/>
      <c r="N54" s="75"/>
    </row>
    <row r="55" spans="1:14" s="82" customFormat="1" x14ac:dyDescent="0.2">
      <c r="A55" s="76"/>
      <c r="B55" s="83"/>
      <c r="E55" s="84"/>
      <c r="F55" s="85"/>
      <c r="G55" s="75"/>
      <c r="H55" s="75"/>
      <c r="I55" s="75"/>
      <c r="J55" s="75"/>
      <c r="K55" s="75"/>
      <c r="L55" s="75"/>
      <c r="M55" s="75"/>
      <c r="N55" s="75"/>
    </row>
    <row r="56" spans="1:14" s="82" customFormat="1" x14ac:dyDescent="0.2">
      <c r="A56" s="76"/>
      <c r="B56" s="74"/>
      <c r="E56" s="84"/>
      <c r="F56" s="85"/>
      <c r="G56" s="75"/>
      <c r="H56" s="75"/>
      <c r="I56" s="75"/>
      <c r="J56" s="75"/>
      <c r="K56" s="75"/>
      <c r="L56" s="75"/>
      <c r="M56" s="75"/>
      <c r="N56" s="75"/>
    </row>
  </sheetData>
  <mergeCells count="62">
    <mergeCell ref="F46:M46"/>
    <mergeCell ref="I52:J52"/>
    <mergeCell ref="C7:D7"/>
    <mergeCell ref="F7:M7"/>
    <mergeCell ref="C41:D41"/>
    <mergeCell ref="F47:M47"/>
    <mergeCell ref="F48:M48"/>
    <mergeCell ref="C8:D8"/>
    <mergeCell ref="F45:M45"/>
    <mergeCell ref="H51:M51"/>
    <mergeCell ref="F36:M36"/>
    <mergeCell ref="C37:D37"/>
    <mergeCell ref="F37:M37"/>
    <mergeCell ref="F38:M38"/>
    <mergeCell ref="C40:D40"/>
    <mergeCell ref="F40:M40"/>
    <mergeCell ref="C22:D22"/>
    <mergeCell ref="F22:M22"/>
    <mergeCell ref="C28:D30"/>
    <mergeCell ref="F28:M28"/>
    <mergeCell ref="F29:M29"/>
    <mergeCell ref="F30:M30"/>
    <mergeCell ref="F24:M24"/>
    <mergeCell ref="F23:M23"/>
    <mergeCell ref="C35:D35"/>
    <mergeCell ref="F35:M35"/>
    <mergeCell ref="C32:D32"/>
    <mergeCell ref="F32:M32"/>
    <mergeCell ref="F33:M33"/>
    <mergeCell ref="F34:M34"/>
    <mergeCell ref="C31:D31"/>
    <mergeCell ref="F43:M43"/>
    <mergeCell ref="F44:M44"/>
    <mergeCell ref="C14:D15"/>
    <mergeCell ref="F14:M14"/>
    <mergeCell ref="F15:M15"/>
    <mergeCell ref="C16:D17"/>
    <mergeCell ref="F16:M16"/>
    <mergeCell ref="F17:M17"/>
    <mergeCell ref="F42:M42"/>
    <mergeCell ref="C18:D19"/>
    <mergeCell ref="F18:M18"/>
    <mergeCell ref="F19:M19"/>
    <mergeCell ref="C25:D25"/>
    <mergeCell ref="F25:M25"/>
    <mergeCell ref="C23:D23"/>
    <mergeCell ref="C6:D6"/>
    <mergeCell ref="E6:M6"/>
    <mergeCell ref="F8:M8"/>
    <mergeCell ref="F39:M39"/>
    <mergeCell ref="C9:D9"/>
    <mergeCell ref="F9:M9"/>
    <mergeCell ref="F10:M10"/>
    <mergeCell ref="F11:M11"/>
    <mergeCell ref="F12:M12"/>
    <mergeCell ref="F13:M13"/>
    <mergeCell ref="F31:M31"/>
    <mergeCell ref="F26:M26"/>
    <mergeCell ref="F27:M27"/>
    <mergeCell ref="C20:D21"/>
    <mergeCell ref="F20:M20"/>
    <mergeCell ref="F21:M21"/>
  </mergeCells>
  <phoneticPr fontId="3"/>
  <pageMargins left="0.59055118110236227" right="0.31496062992125984" top="0.44" bottom="0.19685039370078741" header="0.19685039370078741" footer="0.28999999999999998"/>
  <pageSetup paperSize="9" orientation="portrait" r:id="rId1"/>
  <headerFooter alignWithMargins="0">
    <oddFooter>&amp;C&amp;P</oddFooter>
  </headerFooter>
  <rowBreaks count="1" manualBreakCount="1">
    <brk id="27" min="1"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75"/>
  <sheetViews>
    <sheetView showGridLines="0" view="pageBreakPreview" zoomScaleNormal="100" zoomScaleSheetLayoutView="100" workbookViewId="0">
      <selection activeCell="D7" sqref="D7"/>
    </sheetView>
  </sheetViews>
  <sheetFormatPr defaultRowHeight="16.5" customHeight="1" x14ac:dyDescent="0.2"/>
  <cols>
    <col min="1" max="6" width="2.59765625" customWidth="1"/>
    <col min="7" max="7" width="3.09765625" customWidth="1"/>
    <col min="8" max="74" width="2.59765625" customWidth="1"/>
    <col min="79" max="86" width="9.69921875" customWidth="1"/>
  </cols>
  <sheetData>
    <row r="1" spans="1:87" ht="16.5" customHeight="1" x14ac:dyDescent="0.2">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60" t="s">
        <v>1</v>
      </c>
    </row>
    <row r="2" spans="1:87" ht="16.5"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CA2" s="5" t="s">
        <v>224</v>
      </c>
      <c r="CB2" s="6"/>
      <c r="CC2" s="6"/>
      <c r="CD2" s="6"/>
      <c r="CE2" s="6"/>
      <c r="CF2" s="6"/>
      <c r="CG2" s="6"/>
      <c r="CH2" s="31"/>
    </row>
    <row r="3" spans="1:87" ht="16.5" customHeight="1" x14ac:dyDescent="0.2">
      <c r="A3" s="161" t="s">
        <v>2</v>
      </c>
      <c r="B3" s="159"/>
      <c r="C3" s="159"/>
      <c r="D3" s="159"/>
      <c r="E3" s="159"/>
      <c r="F3" s="159"/>
      <c r="G3" s="159"/>
      <c r="H3" s="159"/>
      <c r="I3" s="159"/>
      <c r="J3" s="159"/>
      <c r="K3" s="159"/>
      <c r="L3" s="159"/>
      <c r="M3" s="159"/>
      <c r="N3" s="159"/>
      <c r="O3" s="161" t="s">
        <v>3</v>
      </c>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CA3" s="7" t="s">
        <v>225</v>
      </c>
      <c r="CB3" s="432" t="s">
        <v>226</v>
      </c>
      <c r="CC3" s="433"/>
      <c r="CD3" s="7" t="s">
        <v>227</v>
      </c>
      <c r="CE3" s="7" t="s">
        <v>228</v>
      </c>
      <c r="CF3" s="7" t="s">
        <v>229</v>
      </c>
      <c r="CG3" s="7" t="s">
        <v>230</v>
      </c>
      <c r="CH3" s="37" t="s">
        <v>231</v>
      </c>
      <c r="CI3" s="138" t="s">
        <v>754</v>
      </c>
    </row>
    <row r="4" spans="1:87" ht="16.5" customHeight="1"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t="s">
        <v>4</v>
      </c>
      <c r="AF4" s="159"/>
      <c r="AG4" s="403"/>
      <c r="AH4" s="403"/>
      <c r="AI4" s="159" t="s">
        <v>5</v>
      </c>
      <c r="AJ4" s="403"/>
      <c r="AK4" s="403"/>
      <c r="AL4" s="159" t="s">
        <v>6</v>
      </c>
      <c r="AM4" s="403"/>
      <c r="AN4" s="403"/>
      <c r="AO4" s="159" t="s">
        <v>7</v>
      </c>
      <c r="CA4" s="20" t="s">
        <v>275</v>
      </c>
      <c r="CB4" s="21" t="s">
        <v>276</v>
      </c>
      <c r="CC4" s="22"/>
      <c r="CD4" s="26" t="s">
        <v>278</v>
      </c>
      <c r="CE4" s="273" t="str">
        <f>IF(O17="","FALSE","TRUE")</f>
        <v>FALSE</v>
      </c>
      <c r="CF4" s="399" t="s">
        <v>290</v>
      </c>
      <c r="CG4" s="19">
        <f>IF(CE4="TRUE",1,0)</f>
        <v>0</v>
      </c>
      <c r="CH4" s="12" t="str">
        <f>IF(AND(CG4=0,CG5=0),"No.1職名・氏名未入力",IF(AND(CG4=1,CG5=0),"No.1氏名未入力",IF(AND(CG4=0,CG5=1),"No.1職名未入力","")))</f>
        <v>No.1職名・氏名未入力</v>
      </c>
      <c r="CI4" s="118" t="s">
        <v>753</v>
      </c>
    </row>
    <row r="5" spans="1:87" ht="16.5" customHeight="1" x14ac:dyDescent="0.2">
      <c r="A5" s="555" t="s">
        <v>9</v>
      </c>
      <c r="B5" s="555"/>
      <c r="C5" s="555"/>
      <c r="D5" s="556"/>
      <c r="E5" s="556"/>
      <c r="F5" s="556"/>
      <c r="G5" s="556"/>
      <c r="H5" s="555" t="s">
        <v>67</v>
      </c>
      <c r="I5" s="555"/>
      <c r="J5" s="555"/>
      <c r="K5" s="555"/>
      <c r="L5" s="555"/>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CA5" s="23"/>
      <c r="CB5" s="21" t="s">
        <v>277</v>
      </c>
      <c r="CC5" s="24"/>
      <c r="CD5" s="26" t="s">
        <v>278</v>
      </c>
      <c r="CE5" s="273" t="str">
        <f>IF(AB17="","FALSE","TRUE")</f>
        <v>FALSE</v>
      </c>
      <c r="CF5" s="400"/>
      <c r="CG5" s="19">
        <f>IF(CE5="TRUE",1,0)</f>
        <v>0</v>
      </c>
      <c r="CH5" s="2"/>
      <c r="CI5" s="25"/>
    </row>
    <row r="6" spans="1:87" ht="16.5" customHeight="1" x14ac:dyDescent="0.2">
      <c r="A6" s="555"/>
      <c r="B6" s="555"/>
      <c r="C6" s="555"/>
      <c r="D6" s="557"/>
      <c r="E6" s="557"/>
      <c r="F6" s="557"/>
      <c r="G6" s="557"/>
      <c r="H6" s="555"/>
      <c r="I6" s="555"/>
      <c r="J6" s="555"/>
      <c r="K6" s="555"/>
      <c r="L6" s="555"/>
      <c r="M6" s="159"/>
      <c r="N6" s="124"/>
      <c r="O6" s="561" t="s">
        <v>8</v>
      </c>
      <c r="P6" s="562"/>
      <c r="Q6" s="562"/>
      <c r="R6" s="562"/>
      <c r="S6" s="562"/>
      <c r="T6" s="562"/>
      <c r="U6" s="563"/>
      <c r="V6" s="418"/>
      <c r="W6" s="418"/>
      <c r="X6" s="418"/>
      <c r="Y6" s="418"/>
      <c r="Z6" s="418"/>
      <c r="AA6" s="418"/>
      <c r="AB6" s="418"/>
      <c r="AC6" s="418"/>
      <c r="AD6" s="418"/>
      <c r="AE6" s="418"/>
      <c r="AF6" s="418"/>
      <c r="AG6" s="418"/>
      <c r="AH6" s="418"/>
      <c r="AI6" s="418"/>
      <c r="AJ6" s="418"/>
      <c r="AK6" s="418"/>
      <c r="AL6" s="418"/>
      <c r="AM6" s="418"/>
      <c r="AN6" s="418"/>
      <c r="AO6" s="419"/>
      <c r="CA6" s="9" t="s">
        <v>232</v>
      </c>
      <c r="CB6" s="9" t="s">
        <v>238</v>
      </c>
      <c r="CC6" s="9" t="s">
        <v>237</v>
      </c>
      <c r="CD6" s="27" t="s">
        <v>233</v>
      </c>
      <c r="CE6" s="274" t="b">
        <v>0</v>
      </c>
      <c r="CF6" s="400"/>
      <c r="CG6" s="19">
        <f t="shared" ref="CG6:CG52" si="0">IF(CE6=TRUE,1,0)</f>
        <v>0</v>
      </c>
      <c r="CH6" s="14" t="str">
        <f>IF(L20="","No.2未入力",IF(AND(CG6=0,CG7=0),"No.2取得資格未入力",IF(AND(CG6=1,CG7=1),"No.2資格重複選択","")))</f>
        <v>No.2未入力</v>
      </c>
      <c r="CI6" s="119" t="s">
        <v>753</v>
      </c>
    </row>
    <row r="7" spans="1:87" ht="16.5" customHeight="1" x14ac:dyDescent="0.2">
      <c r="A7" s="159"/>
      <c r="B7" s="159"/>
      <c r="C7" s="159"/>
      <c r="D7" s="159"/>
      <c r="E7" s="159"/>
      <c r="F7" s="159"/>
      <c r="G7" s="159"/>
      <c r="H7" s="159"/>
      <c r="I7" s="159"/>
      <c r="J7" s="159"/>
      <c r="K7" s="159"/>
      <c r="L7" s="159"/>
      <c r="M7" s="159"/>
      <c r="N7" s="124"/>
      <c r="O7" s="561" t="s">
        <v>62</v>
      </c>
      <c r="P7" s="397"/>
      <c r="Q7" s="397"/>
      <c r="R7" s="397"/>
      <c r="S7" s="397"/>
      <c r="T7" s="397"/>
      <c r="U7" s="398"/>
      <c r="V7" s="564"/>
      <c r="W7" s="564"/>
      <c r="X7" s="564"/>
      <c r="Y7" s="564"/>
      <c r="Z7" s="564"/>
      <c r="AA7" s="564"/>
      <c r="AB7" s="564"/>
      <c r="AC7" s="564"/>
      <c r="AD7" s="564"/>
      <c r="AE7" s="564"/>
      <c r="AF7" s="564"/>
      <c r="AG7" s="564"/>
      <c r="AH7" s="564"/>
      <c r="AI7" s="564"/>
      <c r="AJ7" s="564"/>
      <c r="AK7" s="564"/>
      <c r="AL7" s="564"/>
      <c r="AM7" s="564"/>
      <c r="AN7" s="564"/>
      <c r="AO7" s="565"/>
      <c r="CA7" s="10"/>
      <c r="CB7" s="10"/>
      <c r="CC7" s="10"/>
      <c r="CD7" s="27" t="s">
        <v>234</v>
      </c>
      <c r="CE7" s="274" t="b">
        <v>0</v>
      </c>
      <c r="CF7" s="32"/>
      <c r="CG7" s="8">
        <f t="shared" si="0"/>
        <v>0</v>
      </c>
      <c r="CH7" s="14"/>
      <c r="CI7" s="25"/>
    </row>
    <row r="8" spans="1:87" ht="16.5" customHeight="1" x14ac:dyDescent="0.2">
      <c r="A8" s="159"/>
      <c r="B8" s="159"/>
      <c r="C8" s="159"/>
      <c r="D8" s="159"/>
      <c r="E8" s="159"/>
      <c r="F8" s="159"/>
      <c r="G8" s="159"/>
      <c r="H8" s="159"/>
      <c r="I8" s="159"/>
      <c r="J8" s="159"/>
      <c r="K8" s="159"/>
      <c r="L8" s="159"/>
      <c r="M8" s="159"/>
      <c r="N8" s="124"/>
      <c r="O8" s="561" t="s">
        <v>63</v>
      </c>
      <c r="P8" s="562"/>
      <c r="Q8" s="562"/>
      <c r="R8" s="562"/>
      <c r="S8" s="562"/>
      <c r="T8" s="562"/>
      <c r="U8" s="563"/>
      <c r="V8" s="564"/>
      <c r="W8" s="564"/>
      <c r="X8" s="564"/>
      <c r="Y8" s="564"/>
      <c r="Z8" s="564"/>
      <c r="AA8" s="564"/>
      <c r="AB8" s="564"/>
      <c r="AC8" s="564"/>
      <c r="AD8" s="564"/>
      <c r="AE8" s="564"/>
      <c r="AF8" s="564"/>
      <c r="AG8" s="564"/>
      <c r="AH8" s="564"/>
      <c r="AI8" s="564"/>
      <c r="AJ8" s="564"/>
      <c r="AK8" s="564"/>
      <c r="AL8" s="564"/>
      <c r="AM8" s="564"/>
      <c r="AN8" s="564"/>
      <c r="AO8" s="565"/>
      <c r="CA8" s="10"/>
      <c r="CB8" s="10"/>
      <c r="CC8" s="10"/>
      <c r="CD8" s="27" t="s">
        <v>235</v>
      </c>
      <c r="CE8" s="274" t="b">
        <v>0</v>
      </c>
      <c r="CF8" s="401" t="s">
        <v>291</v>
      </c>
      <c r="CG8" s="8">
        <f t="shared" si="0"/>
        <v>0</v>
      </c>
      <c r="CH8" s="12" t="str">
        <f>IF(AND(COUNTA(L20)=1,CG8=0,CG9=0),"No.2勤務状況未入力",IF(AND(CG8=1,CG9=1),"No.2勤務重複選択",""))</f>
        <v/>
      </c>
      <c r="CI8" s="119" t="s">
        <v>753</v>
      </c>
    </row>
    <row r="9" spans="1:87" ht="16.5" customHeight="1" x14ac:dyDescent="0.2">
      <c r="A9" s="159"/>
      <c r="B9" s="159"/>
      <c r="C9" s="159"/>
      <c r="D9" s="159"/>
      <c r="E9" s="159"/>
      <c r="F9" s="159"/>
      <c r="G9" s="159"/>
      <c r="H9" s="159"/>
      <c r="I9" s="159"/>
      <c r="J9" s="159"/>
      <c r="K9" s="159"/>
      <c r="L9" s="159"/>
      <c r="M9" s="159"/>
      <c r="N9" s="124"/>
      <c r="O9" s="561" t="s">
        <v>10</v>
      </c>
      <c r="P9" s="397"/>
      <c r="Q9" s="397"/>
      <c r="R9" s="397"/>
      <c r="S9" s="397"/>
      <c r="T9" s="397"/>
      <c r="U9" s="398"/>
      <c r="V9" s="564"/>
      <c r="W9" s="564"/>
      <c r="X9" s="564"/>
      <c r="Y9" s="564"/>
      <c r="Z9" s="564"/>
      <c r="AA9" s="564"/>
      <c r="AB9" s="564"/>
      <c r="AC9" s="564"/>
      <c r="AD9" s="564"/>
      <c r="AE9" s="564"/>
      <c r="AF9" s="564"/>
      <c r="AG9" s="564"/>
      <c r="AH9" s="564"/>
      <c r="AI9" s="564"/>
      <c r="AJ9" s="564"/>
      <c r="AK9" s="564"/>
      <c r="AL9" s="564"/>
      <c r="AM9" s="564"/>
      <c r="AN9" s="564"/>
      <c r="AO9" s="565"/>
      <c r="CA9" s="10"/>
      <c r="CB9" s="10"/>
      <c r="CC9" s="11"/>
      <c r="CD9" s="27" t="s">
        <v>236</v>
      </c>
      <c r="CE9" s="274" t="b">
        <v>0</v>
      </c>
      <c r="CF9" s="401"/>
      <c r="CG9" s="8">
        <f t="shared" si="0"/>
        <v>0</v>
      </c>
      <c r="CH9" s="2"/>
      <c r="CI9" s="25"/>
    </row>
    <row r="10" spans="1:87" ht="16.5" customHeight="1" x14ac:dyDescent="0.2">
      <c r="A10" s="159"/>
      <c r="B10" s="159"/>
      <c r="C10" s="159"/>
      <c r="D10" s="159"/>
      <c r="E10" s="159"/>
      <c r="F10" s="159"/>
      <c r="G10" s="159"/>
      <c r="H10" s="159"/>
      <c r="I10" s="159"/>
      <c r="J10" s="159"/>
      <c r="K10" s="159"/>
      <c r="L10" s="159"/>
      <c r="M10" s="159"/>
      <c r="N10" s="124"/>
      <c r="O10" s="396" t="s">
        <v>12</v>
      </c>
      <c r="P10" s="397"/>
      <c r="Q10" s="397"/>
      <c r="R10" s="397"/>
      <c r="S10" s="397"/>
      <c r="T10" s="397"/>
      <c r="U10" s="398"/>
      <c r="V10" s="420"/>
      <c r="W10" s="421"/>
      <c r="X10" s="421"/>
      <c r="Y10" s="421"/>
      <c r="Z10" s="421"/>
      <c r="AA10" s="421"/>
      <c r="AB10" s="421"/>
      <c r="AC10" s="421"/>
      <c r="AD10" s="422"/>
      <c r="AE10" s="558" t="s">
        <v>64</v>
      </c>
      <c r="AF10" s="559"/>
      <c r="AG10" s="560"/>
      <c r="AH10" s="420"/>
      <c r="AI10" s="421"/>
      <c r="AJ10" s="421"/>
      <c r="AK10" s="421"/>
      <c r="AL10" s="421"/>
      <c r="AM10" s="421"/>
      <c r="AN10" s="421"/>
      <c r="AO10" s="422"/>
      <c r="CA10" s="10"/>
      <c r="CB10" s="10"/>
      <c r="CC10" s="9" t="s">
        <v>239</v>
      </c>
      <c r="CD10" s="27" t="s">
        <v>233</v>
      </c>
      <c r="CE10" s="274" t="b">
        <v>0</v>
      </c>
      <c r="CF10" s="401"/>
      <c r="CG10" s="8">
        <f t="shared" si="0"/>
        <v>0</v>
      </c>
      <c r="CH10" s="12" t="str">
        <f>IF(L21="",IF(L20="","No.2未入力","複数いる場合入力"),IF(AND(CG10=0,CG11=0),"No.2取得資格未入力",IF(AND(CG10=1,CG11=1),"No.2資格重複選択","")))</f>
        <v>No.2未入力</v>
      </c>
      <c r="CI10" s="119" t="s">
        <v>753</v>
      </c>
    </row>
    <row r="11" spans="1:87" ht="16.5" customHeight="1" x14ac:dyDescent="0.2">
      <c r="A11" s="159"/>
      <c r="B11" s="159"/>
      <c r="C11" s="159"/>
      <c r="D11" s="159"/>
      <c r="E11" s="159"/>
      <c r="F11" s="159"/>
      <c r="G11" s="159"/>
      <c r="H11" s="159"/>
      <c r="I11" s="159"/>
      <c r="J11" s="159"/>
      <c r="K11" s="159"/>
      <c r="L11" s="159"/>
      <c r="M11" s="159"/>
      <c r="N11" s="124"/>
      <c r="O11" s="561" t="s">
        <v>61</v>
      </c>
      <c r="P11" s="562"/>
      <c r="Q11" s="562"/>
      <c r="R11" s="562"/>
      <c r="S11" s="562"/>
      <c r="T11" s="562"/>
      <c r="U11" s="563"/>
      <c r="V11" s="421"/>
      <c r="W11" s="421"/>
      <c r="X11" s="421"/>
      <c r="Y11" s="421"/>
      <c r="Z11" s="421"/>
      <c r="AA11" s="421"/>
      <c r="AB11" s="421"/>
      <c r="AC11" s="421"/>
      <c r="AD11" s="421"/>
      <c r="AE11" s="421"/>
      <c r="AF11" s="421"/>
      <c r="AG11" s="421"/>
      <c r="AH11" s="421"/>
      <c r="AI11" s="421"/>
      <c r="AJ11" s="421"/>
      <c r="AK11" s="421"/>
      <c r="AL11" s="421"/>
      <c r="AM11" s="421"/>
      <c r="AN11" s="421"/>
      <c r="AO11" s="422"/>
      <c r="CA11" s="10"/>
      <c r="CB11" s="10"/>
      <c r="CC11" s="10"/>
      <c r="CD11" s="27" t="s">
        <v>234</v>
      </c>
      <c r="CE11" s="274" t="b">
        <v>0</v>
      </c>
      <c r="CF11" s="10"/>
      <c r="CG11" s="8">
        <f t="shared" si="0"/>
        <v>0</v>
      </c>
      <c r="CH11" s="14"/>
      <c r="CI11" s="25"/>
    </row>
    <row r="12" spans="1:87" ht="16.5" customHeight="1" x14ac:dyDescent="0.2">
      <c r="A12" s="159"/>
      <c r="B12" s="159"/>
      <c r="C12" s="159"/>
      <c r="D12" s="159"/>
      <c r="E12" s="159"/>
      <c r="F12" s="159"/>
      <c r="G12" s="159"/>
      <c r="H12" s="159"/>
      <c r="I12" s="159"/>
      <c r="J12" s="159"/>
      <c r="K12" s="159"/>
      <c r="L12" s="159"/>
      <c r="M12" s="159"/>
      <c r="N12" s="124"/>
      <c r="O12" s="561" t="s">
        <v>13</v>
      </c>
      <c r="P12" s="562"/>
      <c r="Q12" s="562"/>
      <c r="R12" s="562"/>
      <c r="S12" s="562"/>
      <c r="T12" s="562"/>
      <c r="U12" s="563"/>
      <c r="V12" s="558" t="s">
        <v>66</v>
      </c>
      <c r="W12" s="559"/>
      <c r="X12" s="560"/>
      <c r="Y12" s="418"/>
      <c r="Z12" s="418"/>
      <c r="AA12" s="418"/>
      <c r="AB12" s="418"/>
      <c r="AC12" s="418"/>
      <c r="AD12" s="419"/>
      <c r="AE12" s="558" t="s">
        <v>65</v>
      </c>
      <c r="AF12" s="559"/>
      <c r="AG12" s="560"/>
      <c r="AH12" s="421"/>
      <c r="AI12" s="421"/>
      <c r="AJ12" s="421"/>
      <c r="AK12" s="421"/>
      <c r="AL12" s="421"/>
      <c r="AM12" s="421"/>
      <c r="AN12" s="421"/>
      <c r="AO12" s="422"/>
      <c r="AQ12" s="353" t="s">
        <v>451</v>
      </c>
      <c r="AR12" s="353"/>
      <c r="AS12" s="353"/>
      <c r="AT12" s="353"/>
      <c r="AU12" s="353"/>
      <c r="AV12" s="353"/>
      <c r="AW12" s="353"/>
      <c r="AX12" s="353"/>
      <c r="AY12" s="353"/>
      <c r="AZ12" s="353"/>
      <c r="BA12" s="353"/>
      <c r="BB12" s="353"/>
      <c r="BC12" s="353"/>
      <c r="BD12" s="353"/>
      <c r="BE12" s="353"/>
      <c r="BF12" s="353"/>
      <c r="BG12" s="353"/>
      <c r="BH12" s="353"/>
      <c r="BI12" s="353"/>
      <c r="BJ12" s="353"/>
      <c r="CA12" s="10"/>
      <c r="CB12" s="10"/>
      <c r="CC12" s="10"/>
      <c r="CD12" s="27" t="s">
        <v>235</v>
      </c>
      <c r="CE12" s="274" t="b">
        <v>0</v>
      </c>
      <c r="CF12" s="655" t="s">
        <v>760</v>
      </c>
      <c r="CG12" s="8">
        <f t="shared" si="0"/>
        <v>0</v>
      </c>
      <c r="CH12" s="12" t="str">
        <f>IF(AND(COUNTA(L21)=1,CG12=0,CG13=0),"No.2勤務状況未入力",IF(AND(CG12=1,CG13=1),"No.2勤務重複選択",""))</f>
        <v/>
      </c>
      <c r="CI12" s="119" t="s">
        <v>753</v>
      </c>
    </row>
    <row r="13" spans="1:87" ht="16.5" customHeight="1" x14ac:dyDescent="0.2">
      <c r="A13" s="159"/>
      <c r="B13" s="159"/>
      <c r="C13" s="159"/>
      <c r="D13" s="159"/>
      <c r="E13" s="159"/>
      <c r="F13" s="159"/>
      <c r="G13" s="159"/>
      <c r="H13" s="159"/>
      <c r="I13" s="159"/>
      <c r="J13" s="159"/>
      <c r="K13" s="159"/>
      <c r="L13" s="159"/>
      <c r="M13" s="159"/>
      <c r="N13" s="124"/>
      <c r="O13" s="423" t="s">
        <v>14</v>
      </c>
      <c r="P13" s="424"/>
      <c r="Q13" s="424"/>
      <c r="R13" s="424"/>
      <c r="S13" s="424"/>
      <c r="T13" s="424"/>
      <c r="U13" s="425"/>
      <c r="V13" s="417"/>
      <c r="W13" s="418"/>
      <c r="X13" s="418"/>
      <c r="Y13" s="418"/>
      <c r="Z13" s="418"/>
      <c r="AA13" s="418"/>
      <c r="AB13" s="418"/>
      <c r="AC13" s="418"/>
      <c r="AD13" s="418"/>
      <c r="AE13" s="418"/>
      <c r="AF13" s="418"/>
      <c r="AG13" s="418"/>
      <c r="AH13" s="418"/>
      <c r="AI13" s="418"/>
      <c r="AJ13" s="418"/>
      <c r="AK13" s="418"/>
      <c r="AL13" s="418"/>
      <c r="AM13" s="418"/>
      <c r="AN13" s="418"/>
      <c r="AO13" s="419"/>
      <c r="AQ13" s="354" t="s">
        <v>801</v>
      </c>
      <c r="AR13" s="354"/>
      <c r="AS13" s="354"/>
      <c r="AT13" s="354"/>
      <c r="AU13" s="354"/>
      <c r="AV13" s="354"/>
      <c r="AW13" s="354"/>
      <c r="AX13" s="354"/>
      <c r="AY13" s="354"/>
      <c r="AZ13" s="354"/>
      <c r="BA13" s="354"/>
      <c r="BB13" s="354"/>
      <c r="BC13" s="354"/>
      <c r="BD13" s="354"/>
      <c r="BE13" s="354"/>
      <c r="BF13" s="354"/>
      <c r="BG13" s="354"/>
      <c r="BH13" s="354"/>
      <c r="BI13" s="354"/>
      <c r="BJ13" s="354"/>
      <c r="BK13" s="139"/>
      <c r="BL13" s="139"/>
      <c r="BM13" s="139"/>
      <c r="BN13" s="139"/>
      <c r="BO13" s="139"/>
      <c r="BP13" s="139"/>
      <c r="BQ13" s="139"/>
      <c r="BR13" s="139"/>
      <c r="BS13" s="139"/>
      <c r="BT13" s="1"/>
      <c r="CA13" s="10"/>
      <c r="CB13" s="10"/>
      <c r="CC13" s="11"/>
      <c r="CD13" s="27" t="s">
        <v>236</v>
      </c>
      <c r="CE13" s="274" t="b">
        <v>0</v>
      </c>
      <c r="CF13" s="655"/>
      <c r="CG13" s="8">
        <f t="shared" si="0"/>
        <v>0</v>
      </c>
      <c r="CH13" s="2"/>
      <c r="CI13" s="25"/>
    </row>
    <row r="14" spans="1:87" ht="16.5" customHeight="1" x14ac:dyDescent="0.2">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Q14" s="354"/>
      <c r="AR14" s="354"/>
      <c r="AS14" s="354"/>
      <c r="AT14" s="354"/>
      <c r="AU14" s="354"/>
      <c r="AV14" s="354"/>
      <c r="AW14" s="354"/>
      <c r="AX14" s="354"/>
      <c r="AY14" s="354"/>
      <c r="AZ14" s="354"/>
      <c r="BA14" s="354"/>
      <c r="BB14" s="354"/>
      <c r="BC14" s="354"/>
      <c r="BD14" s="354"/>
      <c r="BE14" s="354"/>
      <c r="BF14" s="354"/>
      <c r="BG14" s="354"/>
      <c r="BH14" s="354"/>
      <c r="BI14" s="354"/>
      <c r="BJ14" s="354"/>
      <c r="BK14" s="111"/>
      <c r="BL14" s="111"/>
      <c r="BM14" s="111"/>
      <c r="BN14" s="111"/>
      <c r="BO14" s="111"/>
      <c r="BP14" s="111"/>
      <c r="BQ14" s="111"/>
      <c r="BR14" s="111"/>
      <c r="BS14" s="111"/>
      <c r="BT14" s="1"/>
      <c r="CA14" s="10"/>
      <c r="CB14" s="10"/>
      <c r="CC14" s="9" t="s">
        <v>240</v>
      </c>
      <c r="CD14" s="27" t="s">
        <v>233</v>
      </c>
      <c r="CE14" s="274" t="b">
        <v>0</v>
      </c>
      <c r="CF14" s="655"/>
      <c r="CG14" s="8">
        <f t="shared" si="0"/>
        <v>0</v>
      </c>
      <c r="CH14" s="12" t="str">
        <f>IF(L22="",IF(L20="","No.2未入力","複数いる場合入力"),IF(AND(CG14=0,CG15=0),"No.2取得資格未入力",IF(AND(CG14=1,CG15=1),"No.2資格重複選択","")))</f>
        <v>No.2未入力</v>
      </c>
      <c r="CI14" s="119" t="s">
        <v>753</v>
      </c>
    </row>
    <row r="15" spans="1:87" ht="16.5" customHeight="1" x14ac:dyDescent="0.2">
      <c r="A15" s="159"/>
      <c r="B15" s="159" t="s">
        <v>4</v>
      </c>
      <c r="C15" s="159"/>
      <c r="D15" s="557"/>
      <c r="E15" s="557"/>
      <c r="F15" s="159" t="s">
        <v>15</v>
      </c>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Q15" s="354"/>
      <c r="AR15" s="354"/>
      <c r="AS15" s="354"/>
      <c r="AT15" s="354"/>
      <c r="AU15" s="354"/>
      <c r="AV15" s="354"/>
      <c r="AW15" s="354"/>
      <c r="AX15" s="354"/>
      <c r="AY15" s="354"/>
      <c r="AZ15" s="354"/>
      <c r="BA15" s="354"/>
      <c r="BB15" s="354"/>
      <c r="BC15" s="354"/>
      <c r="BD15" s="354"/>
      <c r="BE15" s="354"/>
      <c r="BF15" s="354"/>
      <c r="BG15" s="354"/>
      <c r="BH15" s="354"/>
      <c r="BI15" s="354"/>
      <c r="BJ15" s="354"/>
      <c r="BK15" s="111"/>
      <c r="BL15" s="111"/>
      <c r="BM15" s="111"/>
      <c r="BN15" s="111"/>
      <c r="BO15" s="111"/>
      <c r="BP15" s="111"/>
      <c r="BQ15" s="111"/>
      <c r="BR15" s="111"/>
      <c r="BS15" s="111"/>
      <c r="BT15" s="1"/>
      <c r="CA15" s="10"/>
      <c r="CB15" s="10"/>
      <c r="CC15" s="10"/>
      <c r="CD15" s="27" t="s">
        <v>234</v>
      </c>
      <c r="CE15" s="274" t="b">
        <v>0</v>
      </c>
      <c r="CF15" s="655"/>
      <c r="CG15" s="8">
        <f t="shared" si="0"/>
        <v>0</v>
      </c>
      <c r="CH15" s="14"/>
      <c r="CI15" s="25"/>
    </row>
    <row r="16" spans="1:87" ht="16.5" customHeight="1" thickBot="1" x14ac:dyDescent="0.25">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BK16" s="1"/>
      <c r="BL16" s="1"/>
      <c r="BM16" s="1"/>
      <c r="BN16" s="1"/>
      <c r="BO16" s="1"/>
      <c r="BP16" s="1"/>
      <c r="BQ16" s="1"/>
      <c r="BR16" s="1"/>
      <c r="BS16" s="1"/>
      <c r="BT16" s="106"/>
      <c r="BU16" s="106"/>
      <c r="BV16" s="106"/>
      <c r="CA16" s="10"/>
      <c r="CB16" s="10"/>
      <c r="CC16" s="10"/>
      <c r="CD16" s="27" t="s">
        <v>235</v>
      </c>
      <c r="CE16" s="274" t="b">
        <v>0</v>
      </c>
      <c r="CF16" s="655"/>
      <c r="CG16" s="8">
        <f t="shared" si="0"/>
        <v>0</v>
      </c>
      <c r="CH16" s="12" t="str">
        <f>IF(AND(COUNTA(L22)=1,CG16=0,CG17=0),"No.2勤務状況未入力",IF(AND(CG16=1,CG17=1),"No.2勤務重複選択",""))</f>
        <v/>
      </c>
      <c r="CI16" s="119" t="s">
        <v>753</v>
      </c>
    </row>
    <row r="17" spans="1:87" ht="16.5" customHeight="1" thickBot="1" x14ac:dyDescent="0.25">
      <c r="A17" s="566" t="s">
        <v>223</v>
      </c>
      <c r="B17" s="567"/>
      <c r="C17" s="567"/>
      <c r="D17" s="567"/>
      <c r="E17" s="567"/>
      <c r="F17" s="567"/>
      <c r="G17" s="567"/>
      <c r="H17" s="567"/>
      <c r="I17" s="567"/>
      <c r="J17" s="567"/>
      <c r="K17" s="567"/>
      <c r="L17" s="567"/>
      <c r="M17" s="385" t="s">
        <v>16</v>
      </c>
      <c r="N17" s="386"/>
      <c r="O17" s="391"/>
      <c r="P17" s="391"/>
      <c r="Q17" s="391"/>
      <c r="R17" s="391"/>
      <c r="S17" s="391"/>
      <c r="T17" s="391"/>
      <c r="U17" s="391"/>
      <c r="V17" s="391"/>
      <c r="W17" s="391"/>
      <c r="X17" s="391"/>
      <c r="Y17" s="391"/>
      <c r="Z17" s="385" t="s">
        <v>17</v>
      </c>
      <c r="AA17" s="386"/>
      <c r="AB17" s="391"/>
      <c r="AC17" s="391"/>
      <c r="AD17" s="391"/>
      <c r="AE17" s="391"/>
      <c r="AF17" s="391"/>
      <c r="AG17" s="391"/>
      <c r="AH17" s="391"/>
      <c r="AI17" s="391"/>
      <c r="AJ17" s="391"/>
      <c r="AK17" s="391"/>
      <c r="AL17" s="391"/>
      <c r="AM17" s="391"/>
      <c r="AN17" s="391"/>
      <c r="AO17" s="392"/>
      <c r="AQ17" s="125"/>
      <c r="AR17" s="146" t="str">
        <f>$CH$4</f>
        <v>No.1職名・氏名未入力</v>
      </c>
      <c r="AS17" s="126"/>
      <c r="AT17" s="126"/>
      <c r="AU17" s="126"/>
      <c r="AV17" s="126"/>
      <c r="AW17" s="126"/>
      <c r="AX17" s="126"/>
      <c r="AY17" s="126"/>
      <c r="AZ17" s="126"/>
      <c r="BA17" s="126"/>
      <c r="BB17" s="126"/>
      <c r="BC17" s="126"/>
      <c r="BD17" s="126"/>
      <c r="BE17" s="126"/>
      <c r="BF17" s="126"/>
      <c r="BG17" s="126"/>
      <c r="BH17" s="126"/>
      <c r="BI17" s="126"/>
      <c r="BJ17" s="144"/>
      <c r="BK17" s="124"/>
      <c r="BL17" s="124"/>
      <c r="BM17" s="124"/>
      <c r="BN17" s="124"/>
      <c r="BO17" s="124"/>
      <c r="BP17" s="124"/>
      <c r="BQ17" s="124"/>
      <c r="BR17" s="124"/>
      <c r="BS17" s="123"/>
      <c r="BT17" s="1"/>
      <c r="BU17" s="1"/>
      <c r="BV17" s="1"/>
      <c r="CA17" s="10"/>
      <c r="CB17" s="10"/>
      <c r="CC17" s="11"/>
      <c r="CD17" s="27" t="s">
        <v>236</v>
      </c>
      <c r="CE17" s="274" t="b">
        <v>0</v>
      </c>
      <c r="CF17" s="10"/>
      <c r="CG17" s="8">
        <f t="shared" si="0"/>
        <v>0</v>
      </c>
      <c r="CH17" s="2"/>
      <c r="CI17" s="25"/>
    </row>
    <row r="18" spans="1:87" ht="16.5" customHeight="1" x14ac:dyDescent="0.2">
      <c r="A18" s="498" t="s">
        <v>174</v>
      </c>
      <c r="B18" s="499"/>
      <c r="C18" s="509" t="s">
        <v>179</v>
      </c>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1"/>
      <c r="AQ18" s="127"/>
      <c r="AR18" s="128"/>
      <c r="AS18" s="128"/>
      <c r="AT18" s="128"/>
      <c r="AU18" s="128"/>
      <c r="AV18" s="128"/>
      <c r="AW18" s="128"/>
      <c r="AX18" s="128"/>
      <c r="AY18" s="128"/>
      <c r="AZ18" s="128"/>
      <c r="BA18" s="128"/>
      <c r="BB18" s="128"/>
      <c r="BC18" s="128"/>
      <c r="BD18" s="124"/>
      <c r="BE18" s="124"/>
      <c r="BF18" s="124"/>
      <c r="BG18" s="124"/>
      <c r="BH18" s="124"/>
      <c r="BI18" s="124"/>
      <c r="BJ18" s="140"/>
      <c r="BK18" s="124"/>
      <c r="BL18" s="124"/>
      <c r="BM18" s="124"/>
      <c r="BN18" s="124"/>
      <c r="BO18" s="124"/>
      <c r="BP18" s="124"/>
      <c r="BQ18" s="124"/>
      <c r="BR18" s="124"/>
      <c r="BS18" s="123"/>
      <c r="BT18" s="1"/>
      <c r="BU18" s="1"/>
      <c r="BV18" s="1"/>
      <c r="CA18" s="10"/>
      <c r="CB18" s="10"/>
      <c r="CC18" s="9" t="s">
        <v>241</v>
      </c>
      <c r="CD18" s="27" t="s">
        <v>233</v>
      </c>
      <c r="CE18" s="274" t="b">
        <v>0</v>
      </c>
      <c r="CF18" s="10"/>
      <c r="CG18" s="8">
        <f t="shared" si="0"/>
        <v>0</v>
      </c>
      <c r="CH18" s="12" t="str">
        <f>IF(L23="",IF(L20="","No.2未入力","複数いる場合入力"),IF(AND(CG18=0,CG19=0),"No.2取得資格未入力",IF(AND(CG18=1,CG19=1),"No.2資格重複選択","")))</f>
        <v>No.2未入力</v>
      </c>
      <c r="CI18" s="119" t="s">
        <v>753</v>
      </c>
    </row>
    <row r="19" spans="1:87" ht="16.5" customHeight="1" x14ac:dyDescent="0.2">
      <c r="A19" s="500"/>
      <c r="B19" s="501"/>
      <c r="C19" s="162"/>
      <c r="D19" s="512" t="s">
        <v>70</v>
      </c>
      <c r="E19" s="513"/>
      <c r="F19" s="513"/>
      <c r="G19" s="513"/>
      <c r="H19" s="513"/>
      <c r="I19" s="513"/>
      <c r="J19" s="513"/>
      <c r="K19" s="394"/>
      <c r="L19" s="393" t="s">
        <v>18</v>
      </c>
      <c r="M19" s="393"/>
      <c r="N19" s="393"/>
      <c r="O19" s="393"/>
      <c r="P19" s="393"/>
      <c r="Q19" s="393"/>
      <c r="R19" s="393"/>
      <c r="S19" s="393"/>
      <c r="T19" s="393"/>
      <c r="U19" s="393" t="s">
        <v>19</v>
      </c>
      <c r="V19" s="393"/>
      <c r="W19" s="393"/>
      <c r="X19" s="393"/>
      <c r="Y19" s="393"/>
      <c r="Z19" s="393"/>
      <c r="AA19" s="393"/>
      <c r="AB19" s="393"/>
      <c r="AC19" s="393"/>
      <c r="AD19" s="393"/>
      <c r="AE19" s="393"/>
      <c r="AF19" s="393"/>
      <c r="AG19" s="394" t="s">
        <v>20</v>
      </c>
      <c r="AH19" s="393"/>
      <c r="AI19" s="393"/>
      <c r="AJ19" s="393"/>
      <c r="AK19" s="393"/>
      <c r="AL19" s="393"/>
      <c r="AM19" s="393"/>
      <c r="AN19" s="393"/>
      <c r="AO19" s="395"/>
      <c r="AQ19" s="129"/>
      <c r="AR19" s="124"/>
      <c r="AS19" s="124"/>
      <c r="AT19" s="124"/>
      <c r="AU19" s="124"/>
      <c r="AV19" s="124"/>
      <c r="AW19" s="124"/>
      <c r="AX19" s="124"/>
      <c r="AY19" s="124"/>
      <c r="AZ19" s="124"/>
      <c r="BA19" s="124"/>
      <c r="BB19" s="124"/>
      <c r="BC19" s="124"/>
      <c r="BD19" s="124"/>
      <c r="BE19" s="124"/>
      <c r="BF19" s="124"/>
      <c r="BG19" s="124"/>
      <c r="BH19" s="124"/>
      <c r="BI19" s="124"/>
      <c r="BJ19" s="140"/>
      <c r="BK19" s="124"/>
      <c r="BL19" s="124"/>
      <c r="BM19" s="124"/>
      <c r="BN19" s="124"/>
      <c r="BO19" s="124"/>
      <c r="BP19" s="124"/>
      <c r="BQ19" s="124"/>
      <c r="BR19" s="124"/>
      <c r="BS19" s="123"/>
      <c r="BT19" s="1"/>
      <c r="BU19" s="1"/>
      <c r="BV19" s="1"/>
      <c r="CA19" s="10"/>
      <c r="CB19" s="10"/>
      <c r="CC19" s="10"/>
      <c r="CD19" s="27" t="s">
        <v>234</v>
      </c>
      <c r="CE19" s="274" t="b">
        <v>0</v>
      </c>
      <c r="CF19" s="10"/>
      <c r="CG19" s="8">
        <f t="shared" si="0"/>
        <v>0</v>
      </c>
      <c r="CH19" s="14"/>
      <c r="CI19" s="25"/>
    </row>
    <row r="20" spans="1:87" ht="16.5" customHeight="1" x14ac:dyDescent="0.2">
      <c r="A20" s="500"/>
      <c r="B20" s="501"/>
      <c r="C20" s="162"/>
      <c r="D20" s="438" t="s">
        <v>21</v>
      </c>
      <c r="E20" s="439"/>
      <c r="F20" s="439"/>
      <c r="G20" s="439"/>
      <c r="H20" s="439"/>
      <c r="I20" s="439"/>
      <c r="J20" s="439"/>
      <c r="K20" s="444"/>
      <c r="L20" s="533"/>
      <c r="M20" s="531"/>
      <c r="N20" s="531"/>
      <c r="O20" s="531"/>
      <c r="P20" s="531"/>
      <c r="Q20" s="531"/>
      <c r="R20" s="531"/>
      <c r="S20" s="531"/>
      <c r="T20" s="534"/>
      <c r="U20" s="163"/>
      <c r="V20" s="568" t="s">
        <v>22</v>
      </c>
      <c r="W20" s="568"/>
      <c r="X20" s="568"/>
      <c r="Y20" s="568"/>
      <c r="Z20" s="568"/>
      <c r="AA20" s="164"/>
      <c r="AB20" s="164"/>
      <c r="AC20" s="164" t="s">
        <v>23</v>
      </c>
      <c r="AD20" s="164"/>
      <c r="AE20" s="164"/>
      <c r="AF20" s="165"/>
      <c r="AG20" s="164"/>
      <c r="AH20" s="166" t="s">
        <v>24</v>
      </c>
      <c r="AI20" s="164"/>
      <c r="AJ20" s="164"/>
      <c r="AK20" s="164"/>
      <c r="AL20" s="164" t="s">
        <v>71</v>
      </c>
      <c r="AM20" s="164"/>
      <c r="AN20" s="164"/>
      <c r="AO20" s="167"/>
      <c r="AQ20" s="129"/>
      <c r="AR20" s="130" t="str">
        <f>$CH$6</f>
        <v>No.2未入力</v>
      </c>
      <c r="AS20" s="124"/>
      <c r="AT20" s="124"/>
      <c r="AU20" s="124"/>
      <c r="AV20" s="124"/>
      <c r="AW20" s="124"/>
      <c r="AX20" s="124"/>
      <c r="AY20" s="130" t="str">
        <f>$CH$8</f>
        <v/>
      </c>
      <c r="AZ20" s="124"/>
      <c r="BA20" s="124"/>
      <c r="BB20" s="124"/>
      <c r="BC20" s="124"/>
      <c r="BD20" s="124"/>
      <c r="BE20" s="124"/>
      <c r="BF20" s="124"/>
      <c r="BG20" s="124"/>
      <c r="BH20" s="124"/>
      <c r="BI20" s="124"/>
      <c r="BJ20" s="140"/>
      <c r="BK20" s="124"/>
      <c r="BL20" s="124"/>
      <c r="BM20" s="124"/>
      <c r="BN20" s="124"/>
      <c r="BO20" s="124"/>
      <c r="BP20" s="124"/>
      <c r="BQ20" s="124"/>
      <c r="BR20" s="124"/>
      <c r="BS20" s="123"/>
      <c r="BT20" s="1"/>
      <c r="BU20" s="1"/>
      <c r="BV20" s="1"/>
      <c r="CA20" s="10"/>
      <c r="CB20" s="10"/>
      <c r="CC20" s="10"/>
      <c r="CD20" s="27" t="s">
        <v>235</v>
      </c>
      <c r="CE20" s="274" t="b">
        <v>0</v>
      </c>
      <c r="CF20" s="10"/>
      <c r="CG20" s="8">
        <f t="shared" si="0"/>
        <v>0</v>
      </c>
      <c r="CH20" s="12" t="str">
        <f>IF(AND(COUNTA(L23)=1,CG20=0,CG21=0),"No.2勤務状況未入力",IF(AND(CG20=1,CG21=1),"No.2勤務重複選択",""))</f>
        <v/>
      </c>
      <c r="CI20" s="119" t="s">
        <v>753</v>
      </c>
    </row>
    <row r="21" spans="1:87" ht="16.5" customHeight="1" x14ac:dyDescent="0.2">
      <c r="A21" s="500"/>
      <c r="B21" s="501"/>
      <c r="C21" s="162"/>
      <c r="D21" s="434" t="s">
        <v>26</v>
      </c>
      <c r="E21" s="435"/>
      <c r="F21" s="435"/>
      <c r="G21" s="435"/>
      <c r="H21" s="435"/>
      <c r="I21" s="435"/>
      <c r="J21" s="435"/>
      <c r="K21" s="437"/>
      <c r="L21" s="571"/>
      <c r="M21" s="572"/>
      <c r="N21" s="572"/>
      <c r="O21" s="572"/>
      <c r="P21" s="572"/>
      <c r="Q21" s="572"/>
      <c r="R21" s="572"/>
      <c r="S21" s="572"/>
      <c r="T21" s="573"/>
      <c r="U21" s="168"/>
      <c r="V21" s="569" t="s">
        <v>22</v>
      </c>
      <c r="W21" s="569"/>
      <c r="X21" s="569"/>
      <c r="Y21" s="569"/>
      <c r="Z21" s="569"/>
      <c r="AA21" s="169"/>
      <c r="AB21" s="169"/>
      <c r="AC21" s="169" t="s">
        <v>23</v>
      </c>
      <c r="AD21" s="169"/>
      <c r="AE21" s="169"/>
      <c r="AF21" s="170"/>
      <c r="AG21" s="169"/>
      <c r="AH21" s="171" t="s">
        <v>24</v>
      </c>
      <c r="AI21" s="169"/>
      <c r="AJ21" s="169"/>
      <c r="AK21" s="169"/>
      <c r="AL21" s="169" t="s">
        <v>71</v>
      </c>
      <c r="AM21" s="169"/>
      <c r="AN21" s="169"/>
      <c r="AO21" s="172"/>
      <c r="AQ21" s="129"/>
      <c r="AR21" s="130" t="str">
        <f>$CH$10</f>
        <v>No.2未入力</v>
      </c>
      <c r="AS21" s="124"/>
      <c r="AT21" s="124"/>
      <c r="AU21" s="124"/>
      <c r="AV21" s="124"/>
      <c r="AW21" s="124"/>
      <c r="AX21" s="124"/>
      <c r="AY21" s="130" t="str">
        <f>$CH$12</f>
        <v/>
      </c>
      <c r="AZ21" s="124"/>
      <c r="BA21" s="124"/>
      <c r="BB21" s="124"/>
      <c r="BC21" s="124"/>
      <c r="BD21" s="124"/>
      <c r="BE21" s="124"/>
      <c r="BF21" s="124"/>
      <c r="BG21" s="124"/>
      <c r="BH21" s="124"/>
      <c r="BI21" s="124"/>
      <c r="BJ21" s="140"/>
      <c r="BK21" s="124"/>
      <c r="BL21" s="124"/>
      <c r="BM21" s="124"/>
      <c r="BN21" s="124"/>
      <c r="BO21" s="124"/>
      <c r="BP21" s="124"/>
      <c r="BQ21" s="124"/>
      <c r="BR21" s="124"/>
      <c r="BS21" s="123"/>
      <c r="BT21" s="1"/>
      <c r="BU21" s="1"/>
      <c r="BV21" s="1"/>
      <c r="CA21" s="10"/>
      <c r="CB21" s="10"/>
      <c r="CC21" s="11"/>
      <c r="CD21" s="27" t="s">
        <v>236</v>
      </c>
      <c r="CE21" s="274" t="b">
        <v>0</v>
      </c>
      <c r="CF21" s="10"/>
      <c r="CG21" s="8">
        <f t="shared" si="0"/>
        <v>0</v>
      </c>
      <c r="CH21" s="2"/>
      <c r="CI21" s="25"/>
    </row>
    <row r="22" spans="1:87" ht="16.5" customHeight="1" x14ac:dyDescent="0.2">
      <c r="A22" s="500"/>
      <c r="B22" s="501"/>
      <c r="C22" s="162"/>
      <c r="D22" s="434" t="s">
        <v>27</v>
      </c>
      <c r="E22" s="435"/>
      <c r="F22" s="435"/>
      <c r="G22" s="435"/>
      <c r="H22" s="435"/>
      <c r="I22" s="435"/>
      <c r="J22" s="435"/>
      <c r="K22" s="437"/>
      <c r="L22" s="571"/>
      <c r="M22" s="572"/>
      <c r="N22" s="572"/>
      <c r="O22" s="572"/>
      <c r="P22" s="572"/>
      <c r="Q22" s="572"/>
      <c r="R22" s="572"/>
      <c r="S22" s="572"/>
      <c r="T22" s="573"/>
      <c r="U22" s="168"/>
      <c r="V22" s="569" t="s">
        <v>22</v>
      </c>
      <c r="W22" s="569"/>
      <c r="X22" s="569"/>
      <c r="Y22" s="569"/>
      <c r="Z22" s="569"/>
      <c r="AA22" s="169"/>
      <c r="AB22" s="169"/>
      <c r="AC22" s="169" t="s">
        <v>23</v>
      </c>
      <c r="AD22" s="169"/>
      <c r="AE22" s="169"/>
      <c r="AF22" s="170"/>
      <c r="AG22" s="169"/>
      <c r="AH22" s="171" t="s">
        <v>24</v>
      </c>
      <c r="AI22" s="169"/>
      <c r="AJ22" s="169"/>
      <c r="AK22" s="169"/>
      <c r="AL22" s="169" t="s">
        <v>71</v>
      </c>
      <c r="AM22" s="169"/>
      <c r="AN22" s="169"/>
      <c r="AO22" s="172"/>
      <c r="AQ22" s="129"/>
      <c r="AR22" s="130" t="str">
        <f>$CH$14</f>
        <v>No.2未入力</v>
      </c>
      <c r="AS22" s="124"/>
      <c r="AT22" s="124"/>
      <c r="AU22" s="124"/>
      <c r="AV22" s="124"/>
      <c r="AW22" s="124"/>
      <c r="AX22" s="124"/>
      <c r="AY22" s="130" t="str">
        <f>$CH$16</f>
        <v/>
      </c>
      <c r="AZ22" s="124"/>
      <c r="BA22" s="124"/>
      <c r="BB22" s="124"/>
      <c r="BC22" s="124"/>
      <c r="BD22" s="124"/>
      <c r="BE22" s="124"/>
      <c r="BF22" s="124"/>
      <c r="BG22" s="124"/>
      <c r="BH22" s="124"/>
      <c r="BI22" s="124"/>
      <c r="BJ22" s="140"/>
      <c r="BK22" s="124"/>
      <c r="BL22" s="124"/>
      <c r="BM22" s="124"/>
      <c r="BN22" s="124"/>
      <c r="BO22" s="124"/>
      <c r="BP22" s="124"/>
      <c r="BQ22" s="124"/>
      <c r="BR22" s="124"/>
      <c r="BS22" s="123"/>
      <c r="BT22" s="1"/>
      <c r="BU22" s="1"/>
      <c r="BV22" s="1"/>
      <c r="CA22" s="10"/>
      <c r="CB22" s="10"/>
      <c r="CC22" s="9" t="s">
        <v>242</v>
      </c>
      <c r="CD22" s="27" t="s">
        <v>233</v>
      </c>
      <c r="CE22" s="274" t="b">
        <v>0</v>
      </c>
      <c r="CF22" s="10"/>
      <c r="CG22" s="8">
        <f t="shared" si="0"/>
        <v>0</v>
      </c>
      <c r="CH22" s="12" t="str">
        <f>IF(L24="",IF(L20="","No.2未入力","該当する場合入力"),IF(AND(CG22=0,CG23=0),"No.2取得資格未入力",IF(AND(CG22=1,CG23=1),"No.2資格重複選択","")))</f>
        <v>No.2未入力</v>
      </c>
      <c r="CI22" s="119" t="s">
        <v>753</v>
      </c>
    </row>
    <row r="23" spans="1:87" ht="16.5" customHeight="1" x14ac:dyDescent="0.2">
      <c r="A23" s="500"/>
      <c r="B23" s="501"/>
      <c r="C23" s="162"/>
      <c r="D23" s="532" t="s">
        <v>28</v>
      </c>
      <c r="E23" s="430"/>
      <c r="F23" s="430"/>
      <c r="G23" s="430"/>
      <c r="H23" s="430"/>
      <c r="I23" s="430"/>
      <c r="J23" s="430"/>
      <c r="K23" s="431"/>
      <c r="L23" s="574"/>
      <c r="M23" s="535"/>
      <c r="N23" s="535"/>
      <c r="O23" s="535"/>
      <c r="P23" s="535"/>
      <c r="Q23" s="535"/>
      <c r="R23" s="535"/>
      <c r="S23" s="535"/>
      <c r="T23" s="575"/>
      <c r="U23" s="173"/>
      <c r="V23" s="570" t="s">
        <v>22</v>
      </c>
      <c r="W23" s="570"/>
      <c r="X23" s="570"/>
      <c r="Y23" s="570"/>
      <c r="Z23" s="570"/>
      <c r="AA23" s="174"/>
      <c r="AB23" s="174"/>
      <c r="AC23" s="174" t="s">
        <v>23</v>
      </c>
      <c r="AD23" s="174"/>
      <c r="AE23" s="174"/>
      <c r="AF23" s="175"/>
      <c r="AG23" s="174"/>
      <c r="AH23" s="176" t="s">
        <v>24</v>
      </c>
      <c r="AI23" s="174"/>
      <c r="AJ23" s="174"/>
      <c r="AK23" s="174"/>
      <c r="AL23" s="174" t="s">
        <v>71</v>
      </c>
      <c r="AM23" s="174"/>
      <c r="AN23" s="174"/>
      <c r="AO23" s="177"/>
      <c r="AQ23" s="129"/>
      <c r="AR23" s="130" t="str">
        <f>$CH$18</f>
        <v>No.2未入力</v>
      </c>
      <c r="AS23" s="124"/>
      <c r="AT23" s="124"/>
      <c r="AU23" s="124"/>
      <c r="AV23" s="124"/>
      <c r="AW23" s="124"/>
      <c r="AX23" s="124"/>
      <c r="AY23" s="130" t="str">
        <f>$CH$20</f>
        <v/>
      </c>
      <c r="AZ23" s="124"/>
      <c r="BA23" s="124"/>
      <c r="BB23" s="124"/>
      <c r="BC23" s="124"/>
      <c r="BD23" s="124"/>
      <c r="BE23" s="124"/>
      <c r="BF23" s="124"/>
      <c r="BG23" s="124"/>
      <c r="BH23" s="124"/>
      <c r="BI23" s="124"/>
      <c r="BJ23" s="140"/>
      <c r="BK23" s="124"/>
      <c r="BL23" s="124"/>
      <c r="BM23" s="124"/>
      <c r="BN23" s="124"/>
      <c r="BO23" s="124"/>
      <c r="BP23" s="124"/>
      <c r="BQ23" s="124"/>
      <c r="BR23" s="124"/>
      <c r="BS23" s="123"/>
      <c r="BT23" s="1"/>
      <c r="BU23" s="1"/>
      <c r="BV23" s="1"/>
      <c r="CA23" s="10"/>
      <c r="CB23" s="10"/>
      <c r="CC23" s="10"/>
      <c r="CD23" s="27" t="s">
        <v>234</v>
      </c>
      <c r="CE23" s="274" t="b">
        <v>0</v>
      </c>
      <c r="CF23" s="10"/>
      <c r="CG23" s="8">
        <f t="shared" si="0"/>
        <v>0</v>
      </c>
      <c r="CH23" s="14"/>
      <c r="CI23" s="25"/>
    </row>
    <row r="24" spans="1:87" ht="16.5" customHeight="1" x14ac:dyDescent="0.2">
      <c r="A24" s="500"/>
      <c r="B24" s="501"/>
      <c r="C24" s="162"/>
      <c r="D24" s="583" t="s">
        <v>29</v>
      </c>
      <c r="E24" s="584"/>
      <c r="F24" s="584"/>
      <c r="G24" s="584"/>
      <c r="H24" s="584"/>
      <c r="I24" s="584"/>
      <c r="J24" s="584"/>
      <c r="K24" s="585"/>
      <c r="L24" s="576"/>
      <c r="M24" s="577"/>
      <c r="N24" s="577"/>
      <c r="O24" s="577"/>
      <c r="P24" s="577"/>
      <c r="Q24" s="577"/>
      <c r="R24" s="577"/>
      <c r="S24" s="577"/>
      <c r="T24" s="578"/>
      <c r="U24" s="178"/>
      <c r="V24" s="582" t="s">
        <v>22</v>
      </c>
      <c r="W24" s="582"/>
      <c r="X24" s="582"/>
      <c r="Y24" s="582"/>
      <c r="Z24" s="582"/>
      <c r="AA24" s="179"/>
      <c r="AB24" s="179"/>
      <c r="AC24" s="179" t="s">
        <v>23</v>
      </c>
      <c r="AD24" s="179"/>
      <c r="AE24" s="179"/>
      <c r="AF24" s="180"/>
      <c r="AG24" s="179"/>
      <c r="AH24" s="181" t="s">
        <v>24</v>
      </c>
      <c r="AI24" s="179"/>
      <c r="AJ24" s="179"/>
      <c r="AK24" s="179"/>
      <c r="AL24" s="179" t="s">
        <v>71</v>
      </c>
      <c r="AM24" s="179"/>
      <c r="AN24" s="179"/>
      <c r="AO24" s="182"/>
      <c r="AQ24" s="129"/>
      <c r="AR24" s="130" t="str">
        <f>$CH$22</f>
        <v>No.2未入力</v>
      </c>
      <c r="AS24" s="124"/>
      <c r="AT24" s="124"/>
      <c r="AU24" s="124"/>
      <c r="AV24" s="124"/>
      <c r="AW24" s="124"/>
      <c r="AX24" s="124"/>
      <c r="AY24" s="130" t="str">
        <f>$CH$24</f>
        <v/>
      </c>
      <c r="AZ24" s="124"/>
      <c r="BA24" s="124"/>
      <c r="BB24" s="124"/>
      <c r="BC24" s="124"/>
      <c r="BD24" s="124"/>
      <c r="BE24" s="124"/>
      <c r="BF24" s="124"/>
      <c r="BG24" s="124"/>
      <c r="BH24" s="124"/>
      <c r="BI24" s="124"/>
      <c r="BJ24" s="140"/>
      <c r="BK24" s="124"/>
      <c r="BL24" s="124"/>
      <c r="BM24" s="124"/>
      <c r="BN24" s="124"/>
      <c r="BO24" s="124"/>
      <c r="BP24" s="124"/>
      <c r="BQ24" s="124"/>
      <c r="BR24" s="124"/>
      <c r="BS24" s="123"/>
      <c r="BT24" s="1"/>
      <c r="BU24" s="1"/>
      <c r="BV24" s="1"/>
      <c r="CA24" s="10"/>
      <c r="CB24" s="10"/>
      <c r="CC24" s="10"/>
      <c r="CD24" s="27" t="s">
        <v>235</v>
      </c>
      <c r="CE24" s="274" t="b">
        <v>0</v>
      </c>
      <c r="CF24" s="10"/>
      <c r="CG24" s="8">
        <f t="shared" si="0"/>
        <v>0</v>
      </c>
      <c r="CH24" s="12" t="str">
        <f>IF(AND(COUNTA(L24)=1,CG24=0,CG25=0),"No.2勤務状況未入力",IF(AND(CG24=1,CG25=1),"No.2勤務重複選択",""))</f>
        <v/>
      </c>
      <c r="CI24" s="119" t="s">
        <v>753</v>
      </c>
    </row>
    <row r="25" spans="1:87" ht="16.5" customHeight="1" x14ac:dyDescent="0.2">
      <c r="A25" s="500"/>
      <c r="B25" s="501"/>
      <c r="C25" s="162"/>
      <c r="D25" s="532" t="s">
        <v>30</v>
      </c>
      <c r="E25" s="430"/>
      <c r="F25" s="430"/>
      <c r="G25" s="430"/>
      <c r="H25" s="430"/>
      <c r="I25" s="430"/>
      <c r="J25" s="430"/>
      <c r="K25" s="431"/>
      <c r="L25" s="574"/>
      <c r="M25" s="535"/>
      <c r="N25" s="535"/>
      <c r="O25" s="535"/>
      <c r="P25" s="535"/>
      <c r="Q25" s="535"/>
      <c r="R25" s="535"/>
      <c r="S25" s="535"/>
      <c r="T25" s="575"/>
      <c r="U25" s="173"/>
      <c r="V25" s="570" t="s">
        <v>22</v>
      </c>
      <c r="W25" s="570"/>
      <c r="X25" s="570"/>
      <c r="Y25" s="570"/>
      <c r="Z25" s="570"/>
      <c r="AA25" s="174"/>
      <c r="AB25" s="174"/>
      <c r="AC25" s="174" t="s">
        <v>23</v>
      </c>
      <c r="AD25" s="174"/>
      <c r="AE25" s="174"/>
      <c r="AF25" s="175"/>
      <c r="AG25" s="174"/>
      <c r="AH25" s="176" t="s">
        <v>24</v>
      </c>
      <c r="AI25" s="174"/>
      <c r="AJ25" s="174"/>
      <c r="AK25" s="174"/>
      <c r="AL25" s="174" t="s">
        <v>71</v>
      </c>
      <c r="AM25" s="174"/>
      <c r="AN25" s="174"/>
      <c r="AO25" s="177"/>
      <c r="AQ25" s="129"/>
      <c r="AR25" s="130" t="str">
        <f>$CH$26</f>
        <v>No.2未入力</v>
      </c>
      <c r="AS25" s="124"/>
      <c r="AT25" s="124"/>
      <c r="AU25" s="124"/>
      <c r="AV25" s="124"/>
      <c r="AW25" s="124"/>
      <c r="AX25" s="124"/>
      <c r="AY25" s="130" t="str">
        <f>$CH$28</f>
        <v/>
      </c>
      <c r="AZ25" s="124"/>
      <c r="BA25" s="124"/>
      <c r="BB25" s="124"/>
      <c r="BC25" s="124"/>
      <c r="BD25" s="124"/>
      <c r="BE25" s="124"/>
      <c r="BF25" s="124"/>
      <c r="BG25" s="124"/>
      <c r="BH25" s="124"/>
      <c r="BI25" s="124"/>
      <c r="BJ25" s="140"/>
      <c r="BK25" s="124"/>
      <c r="BL25" s="124"/>
      <c r="BM25" s="124"/>
      <c r="BN25" s="124"/>
      <c r="BO25" s="124"/>
      <c r="BP25" s="124"/>
      <c r="BQ25" s="124"/>
      <c r="BR25" s="124"/>
      <c r="BS25" s="123"/>
      <c r="BT25" s="1"/>
      <c r="BU25" s="1"/>
      <c r="BV25" s="1"/>
      <c r="CA25" s="10"/>
      <c r="CB25" s="10"/>
      <c r="CC25" s="11"/>
      <c r="CD25" s="27" t="s">
        <v>236</v>
      </c>
      <c r="CE25" s="274" t="b">
        <v>0</v>
      </c>
      <c r="CF25" s="10"/>
      <c r="CG25" s="8">
        <f t="shared" si="0"/>
        <v>0</v>
      </c>
      <c r="CH25" s="2"/>
      <c r="CI25" s="25"/>
    </row>
    <row r="26" spans="1:87" ht="16.5" customHeight="1" x14ac:dyDescent="0.2">
      <c r="A26" s="500"/>
      <c r="B26" s="501"/>
      <c r="C26" s="579" t="s">
        <v>180</v>
      </c>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1"/>
      <c r="AQ26" s="131"/>
      <c r="AR26" s="132"/>
      <c r="AS26" s="132"/>
      <c r="AT26" s="132"/>
      <c r="AU26" s="132"/>
      <c r="AV26" s="132"/>
      <c r="AW26" s="132"/>
      <c r="AX26" s="132"/>
      <c r="AY26" s="132"/>
      <c r="AZ26" s="132"/>
      <c r="BA26" s="132"/>
      <c r="BB26" s="132"/>
      <c r="BC26" s="132"/>
      <c r="BD26" s="132"/>
      <c r="BE26" s="132"/>
      <c r="BF26" s="132"/>
      <c r="BG26" s="132"/>
      <c r="BH26" s="132"/>
      <c r="BI26" s="132"/>
      <c r="BJ26" s="142"/>
      <c r="BK26" s="124"/>
      <c r="BL26" s="124"/>
      <c r="BM26" s="124"/>
      <c r="BN26" s="124"/>
      <c r="BO26" s="124"/>
      <c r="BP26" s="124"/>
      <c r="BQ26" s="124"/>
      <c r="BR26" s="124"/>
      <c r="BS26" s="123"/>
      <c r="BT26" s="1"/>
      <c r="BU26" s="1"/>
      <c r="BV26" s="1"/>
      <c r="CA26" s="10"/>
      <c r="CB26" s="10"/>
      <c r="CC26" s="9" t="s">
        <v>243</v>
      </c>
      <c r="CD26" s="27" t="s">
        <v>233</v>
      </c>
      <c r="CE26" s="274" t="b">
        <v>0</v>
      </c>
      <c r="CF26" s="10"/>
      <c r="CG26" s="8">
        <f t="shared" si="0"/>
        <v>0</v>
      </c>
      <c r="CH26" s="12" t="str">
        <f>IF(L25="",IF(L20="","No.2未入力","該当する場合入力"),IF(AND(CG26=0,CG27=0),"No.2取得資格未入力",IF(AND(CG26=1,CG27=1),"No.2資格重複選択","")))</f>
        <v>No.2未入力</v>
      </c>
      <c r="CI26" s="119" t="s">
        <v>753</v>
      </c>
    </row>
    <row r="27" spans="1:87" ht="16.5" customHeight="1" x14ac:dyDescent="0.2">
      <c r="A27" s="500"/>
      <c r="B27" s="501"/>
      <c r="C27" s="159"/>
      <c r="D27" s="512" t="s">
        <v>72</v>
      </c>
      <c r="E27" s="513"/>
      <c r="F27" s="513"/>
      <c r="G27" s="513"/>
      <c r="H27" s="513"/>
      <c r="I27" s="513"/>
      <c r="J27" s="513"/>
      <c r="K27" s="513"/>
      <c r="L27" s="355" t="s">
        <v>31</v>
      </c>
      <c r="M27" s="355"/>
      <c r="N27" s="355"/>
      <c r="O27" s="355"/>
      <c r="P27" s="355"/>
      <c r="Q27" s="536"/>
      <c r="R27" s="357" t="s">
        <v>23</v>
      </c>
      <c r="S27" s="355"/>
      <c r="T27" s="355"/>
      <c r="U27" s="355"/>
      <c r="V27" s="355"/>
      <c r="W27" s="536"/>
      <c r="X27" s="455" t="s">
        <v>32</v>
      </c>
      <c r="Y27" s="355"/>
      <c r="Z27" s="355"/>
      <c r="AA27" s="355"/>
      <c r="AB27" s="355"/>
      <c r="AC27" s="356"/>
      <c r="AD27" s="357" t="s">
        <v>33</v>
      </c>
      <c r="AE27" s="355"/>
      <c r="AF27" s="355"/>
      <c r="AG27" s="355"/>
      <c r="AH27" s="355"/>
      <c r="AI27" s="536"/>
      <c r="AJ27" s="455" t="s">
        <v>34</v>
      </c>
      <c r="AK27" s="355"/>
      <c r="AL27" s="355"/>
      <c r="AM27" s="355"/>
      <c r="AN27" s="355"/>
      <c r="AO27" s="358"/>
      <c r="AQ27" s="127"/>
      <c r="AR27" s="128"/>
      <c r="AS27" s="128"/>
      <c r="AT27" s="128"/>
      <c r="AU27" s="128"/>
      <c r="AV27" s="128"/>
      <c r="AW27" s="128"/>
      <c r="AX27" s="128"/>
      <c r="AY27" s="128"/>
      <c r="AZ27" s="128"/>
      <c r="BA27" s="128"/>
      <c r="BB27" s="128"/>
      <c r="BC27" s="128"/>
      <c r="BD27" s="124"/>
      <c r="BE27" s="124"/>
      <c r="BF27" s="124"/>
      <c r="BG27" s="124"/>
      <c r="BH27" s="124"/>
      <c r="BI27" s="124"/>
      <c r="BJ27" s="140"/>
      <c r="BK27" s="124"/>
      <c r="BL27" s="124"/>
      <c r="BM27" s="124"/>
      <c r="BN27" s="124"/>
      <c r="BO27" s="124"/>
      <c r="BP27" s="124"/>
      <c r="BQ27" s="124"/>
      <c r="BR27" s="124"/>
      <c r="BS27" s="123"/>
      <c r="BT27" s="1"/>
      <c r="BU27" s="1"/>
      <c r="BV27" s="1"/>
      <c r="CA27" s="10"/>
      <c r="CB27" s="10"/>
      <c r="CC27" s="10"/>
      <c r="CD27" s="27" t="s">
        <v>234</v>
      </c>
      <c r="CE27" s="274" t="b">
        <v>0</v>
      </c>
      <c r="CF27" s="10"/>
      <c r="CG27" s="8">
        <f t="shared" si="0"/>
        <v>0</v>
      </c>
      <c r="CH27" s="14"/>
      <c r="CI27" s="25"/>
    </row>
    <row r="28" spans="1:87" ht="16.5" customHeight="1" x14ac:dyDescent="0.2">
      <c r="A28" s="500"/>
      <c r="B28" s="501"/>
      <c r="C28" s="159"/>
      <c r="D28" s="595" t="s">
        <v>35</v>
      </c>
      <c r="E28" s="596"/>
      <c r="F28" s="596"/>
      <c r="G28" s="596"/>
      <c r="H28" s="459" t="s">
        <v>36</v>
      </c>
      <c r="I28" s="459"/>
      <c r="J28" s="459"/>
      <c r="K28" s="459"/>
      <c r="L28" s="163" t="s">
        <v>37</v>
      </c>
      <c r="M28" s="531"/>
      <c r="N28" s="531"/>
      <c r="O28" s="531"/>
      <c r="P28" s="164" t="s">
        <v>11</v>
      </c>
      <c r="Q28" s="183" t="s">
        <v>38</v>
      </c>
      <c r="R28" s="184" t="s">
        <v>37</v>
      </c>
      <c r="S28" s="531"/>
      <c r="T28" s="531"/>
      <c r="U28" s="531"/>
      <c r="V28" s="164" t="s">
        <v>11</v>
      </c>
      <c r="W28" s="183" t="s">
        <v>38</v>
      </c>
      <c r="X28" s="164" t="s">
        <v>37</v>
      </c>
      <c r="Y28" s="531"/>
      <c r="Z28" s="531"/>
      <c r="AA28" s="531"/>
      <c r="AB28" s="164" t="s">
        <v>11</v>
      </c>
      <c r="AC28" s="164" t="s">
        <v>38</v>
      </c>
      <c r="AD28" s="184" t="s">
        <v>37</v>
      </c>
      <c r="AE28" s="531"/>
      <c r="AF28" s="531"/>
      <c r="AG28" s="531"/>
      <c r="AH28" s="164" t="s">
        <v>11</v>
      </c>
      <c r="AI28" s="183" t="s">
        <v>38</v>
      </c>
      <c r="AJ28" s="164" t="s">
        <v>37</v>
      </c>
      <c r="AK28" s="531"/>
      <c r="AL28" s="531"/>
      <c r="AM28" s="531"/>
      <c r="AN28" s="164" t="s">
        <v>11</v>
      </c>
      <c r="AO28" s="167" t="s">
        <v>38</v>
      </c>
      <c r="AQ28" s="129"/>
      <c r="AR28" s="130" t="str">
        <f>$CH$30</f>
        <v>No.3未入力</v>
      </c>
      <c r="AS28" s="124"/>
      <c r="AT28" s="124"/>
      <c r="AU28" s="124"/>
      <c r="AV28" s="124"/>
      <c r="AW28" s="124"/>
      <c r="AX28" s="124"/>
      <c r="AY28" s="124"/>
      <c r="AZ28" s="124"/>
      <c r="BA28" s="124"/>
      <c r="BB28" s="124"/>
      <c r="BC28" s="124"/>
      <c r="BD28" s="124"/>
      <c r="BE28" s="124"/>
      <c r="BF28" s="124"/>
      <c r="BG28" s="124"/>
      <c r="BH28" s="124"/>
      <c r="BI28" s="124"/>
      <c r="BJ28" s="140"/>
      <c r="BK28" s="124"/>
      <c r="BL28" s="124"/>
      <c r="BM28" s="124"/>
      <c r="BN28" s="124"/>
      <c r="BO28" s="124"/>
      <c r="BP28" s="124"/>
      <c r="BQ28" s="124"/>
      <c r="BR28" s="124"/>
      <c r="BS28" s="123"/>
      <c r="BT28" s="1"/>
      <c r="BU28" s="1"/>
      <c r="BV28" s="1"/>
      <c r="CA28" s="10"/>
      <c r="CB28" s="10"/>
      <c r="CC28" s="10"/>
      <c r="CD28" s="27" t="s">
        <v>235</v>
      </c>
      <c r="CE28" s="274" t="b">
        <v>0</v>
      </c>
      <c r="CF28" s="10"/>
      <c r="CG28" s="8">
        <f t="shared" si="0"/>
        <v>0</v>
      </c>
      <c r="CH28" s="12" t="str">
        <f>IF(AND(COUNTA(L25)=1,CG28=0,CG29=0),"No.2勤務状況未入力",IF(AND(CG28=1,CG29=1),"No.2勤務重複選択",""))</f>
        <v/>
      </c>
      <c r="CI28" s="119" t="s">
        <v>753</v>
      </c>
    </row>
    <row r="29" spans="1:87" ht="16.5" customHeight="1" x14ac:dyDescent="0.2">
      <c r="A29" s="500"/>
      <c r="B29" s="501"/>
      <c r="C29" s="159"/>
      <c r="D29" s="597"/>
      <c r="E29" s="598"/>
      <c r="F29" s="598"/>
      <c r="G29" s="598"/>
      <c r="H29" s="504" t="s">
        <v>25</v>
      </c>
      <c r="I29" s="504"/>
      <c r="J29" s="504"/>
      <c r="K29" s="504"/>
      <c r="L29" s="185" t="s">
        <v>37</v>
      </c>
      <c r="M29" s="535"/>
      <c r="N29" s="535"/>
      <c r="O29" s="535"/>
      <c r="P29" s="186" t="s">
        <v>11</v>
      </c>
      <c r="Q29" s="187" t="s">
        <v>38</v>
      </c>
      <c r="R29" s="188" t="s">
        <v>37</v>
      </c>
      <c r="S29" s="535"/>
      <c r="T29" s="535"/>
      <c r="U29" s="535"/>
      <c r="V29" s="186" t="s">
        <v>11</v>
      </c>
      <c r="W29" s="187" t="s">
        <v>38</v>
      </c>
      <c r="X29" s="186" t="s">
        <v>37</v>
      </c>
      <c r="Y29" s="535"/>
      <c r="Z29" s="535"/>
      <c r="AA29" s="535"/>
      <c r="AB29" s="186" t="s">
        <v>11</v>
      </c>
      <c r="AC29" s="186" t="s">
        <v>38</v>
      </c>
      <c r="AD29" s="188" t="s">
        <v>37</v>
      </c>
      <c r="AE29" s="535"/>
      <c r="AF29" s="535"/>
      <c r="AG29" s="535"/>
      <c r="AH29" s="186" t="s">
        <v>11</v>
      </c>
      <c r="AI29" s="187" t="s">
        <v>38</v>
      </c>
      <c r="AJ29" s="186" t="s">
        <v>37</v>
      </c>
      <c r="AK29" s="535"/>
      <c r="AL29" s="535"/>
      <c r="AM29" s="535"/>
      <c r="AN29" s="186" t="s">
        <v>11</v>
      </c>
      <c r="AO29" s="189" t="s">
        <v>38</v>
      </c>
      <c r="AQ29" s="129"/>
      <c r="AR29" s="124"/>
      <c r="AS29" s="124"/>
      <c r="AT29" s="124"/>
      <c r="AU29" s="124"/>
      <c r="AV29" s="124"/>
      <c r="AW29" s="124"/>
      <c r="AX29" s="124"/>
      <c r="AY29" s="124"/>
      <c r="AZ29" s="124"/>
      <c r="BA29" s="124"/>
      <c r="BB29" s="124"/>
      <c r="BC29" s="124"/>
      <c r="BD29" s="124"/>
      <c r="BE29" s="124"/>
      <c r="BF29" s="124"/>
      <c r="BG29" s="124"/>
      <c r="BH29" s="124"/>
      <c r="BI29" s="124"/>
      <c r="BJ29" s="140"/>
      <c r="BK29" s="124"/>
      <c r="BL29" s="124"/>
      <c r="BM29" s="124"/>
      <c r="BN29" s="124"/>
      <c r="BO29" s="124"/>
      <c r="BP29" s="124"/>
      <c r="BQ29" s="124"/>
      <c r="BR29" s="124"/>
      <c r="BS29" s="123"/>
      <c r="BT29" s="1"/>
      <c r="BU29" s="1"/>
      <c r="BV29" s="1"/>
      <c r="CA29" s="11"/>
      <c r="CB29" s="11"/>
      <c r="CC29" s="11"/>
      <c r="CD29" s="27" t="s">
        <v>236</v>
      </c>
      <c r="CE29" s="274" t="b">
        <v>0</v>
      </c>
      <c r="CF29" s="10"/>
      <c r="CG29" s="8">
        <f t="shared" si="0"/>
        <v>0</v>
      </c>
      <c r="CH29" s="2"/>
      <c r="CI29" s="25"/>
    </row>
    <row r="30" spans="1:87" ht="16.5" customHeight="1" x14ac:dyDescent="0.2">
      <c r="A30" s="500"/>
      <c r="B30" s="501"/>
      <c r="C30" s="159"/>
      <c r="D30" s="599" t="s">
        <v>39</v>
      </c>
      <c r="E30" s="600"/>
      <c r="F30" s="600"/>
      <c r="G30" s="600"/>
      <c r="H30" s="459" t="s">
        <v>36</v>
      </c>
      <c r="I30" s="459"/>
      <c r="J30" s="459"/>
      <c r="K30" s="459"/>
      <c r="L30" s="163" t="s">
        <v>37</v>
      </c>
      <c r="M30" s="531"/>
      <c r="N30" s="531"/>
      <c r="O30" s="531"/>
      <c r="P30" s="164" t="s">
        <v>11</v>
      </c>
      <c r="Q30" s="183" t="s">
        <v>38</v>
      </c>
      <c r="R30" s="184" t="s">
        <v>37</v>
      </c>
      <c r="S30" s="531"/>
      <c r="T30" s="531"/>
      <c r="U30" s="531"/>
      <c r="V30" s="164" t="s">
        <v>11</v>
      </c>
      <c r="W30" s="183" t="s">
        <v>38</v>
      </c>
      <c r="X30" s="164" t="s">
        <v>37</v>
      </c>
      <c r="Y30" s="531"/>
      <c r="Z30" s="531"/>
      <c r="AA30" s="531"/>
      <c r="AB30" s="164" t="s">
        <v>11</v>
      </c>
      <c r="AC30" s="164" t="s">
        <v>38</v>
      </c>
      <c r="AD30" s="184" t="s">
        <v>37</v>
      </c>
      <c r="AE30" s="531"/>
      <c r="AF30" s="531"/>
      <c r="AG30" s="531"/>
      <c r="AH30" s="164" t="s">
        <v>11</v>
      </c>
      <c r="AI30" s="183" t="s">
        <v>38</v>
      </c>
      <c r="AJ30" s="164" t="s">
        <v>37</v>
      </c>
      <c r="AK30" s="531"/>
      <c r="AL30" s="531"/>
      <c r="AM30" s="531"/>
      <c r="AN30" s="164" t="s">
        <v>11</v>
      </c>
      <c r="AO30" s="167" t="s">
        <v>38</v>
      </c>
      <c r="AQ30" s="129"/>
      <c r="AR30" s="124"/>
      <c r="AS30" s="124"/>
      <c r="AT30" s="124"/>
      <c r="AU30" s="124"/>
      <c r="AV30" s="124"/>
      <c r="AW30" s="124"/>
      <c r="AX30" s="124"/>
      <c r="AY30" s="124"/>
      <c r="AZ30" s="124"/>
      <c r="BA30" s="124"/>
      <c r="BB30" s="124"/>
      <c r="BC30" s="124"/>
      <c r="BD30" s="124"/>
      <c r="BE30" s="124"/>
      <c r="BF30" s="124"/>
      <c r="BG30" s="124"/>
      <c r="BH30" s="124"/>
      <c r="BI30" s="124"/>
      <c r="BJ30" s="140"/>
      <c r="BK30" s="124"/>
      <c r="BL30" s="124"/>
      <c r="BM30" s="124"/>
      <c r="BN30" s="124"/>
      <c r="BO30" s="124"/>
      <c r="BP30" s="124"/>
      <c r="BQ30" s="124"/>
      <c r="BR30" s="124"/>
      <c r="BS30" s="123"/>
      <c r="BT30" s="1"/>
      <c r="BU30" s="1"/>
      <c r="BV30" s="1"/>
      <c r="CA30" s="10" t="s">
        <v>279</v>
      </c>
      <c r="CB30" s="14" t="s">
        <v>280</v>
      </c>
      <c r="CC30" s="15"/>
      <c r="CD30" s="28" t="s">
        <v>281</v>
      </c>
      <c r="CE30" s="275" t="str">
        <f>IF(COUNTA(M28:O29,S28:U29,Y28:AA29,AE28:AG29,AK28:AM29)=0,"FALSE","TRUE")</f>
        <v>FALSE</v>
      </c>
      <c r="CF30" s="10"/>
      <c r="CG30" s="8">
        <f>IF(CE30="TRUE",1,0)</f>
        <v>0</v>
      </c>
      <c r="CH30" s="12" t="str">
        <f>IF(CG30=0,"No.3未入力","")</f>
        <v>No.3未入力</v>
      </c>
      <c r="CI30" s="25" t="s">
        <v>753</v>
      </c>
    </row>
    <row r="31" spans="1:87" ht="16.5" customHeight="1" thickBot="1" x14ac:dyDescent="0.25">
      <c r="A31" s="502"/>
      <c r="B31" s="503"/>
      <c r="C31" s="159"/>
      <c r="D31" s="601"/>
      <c r="E31" s="602"/>
      <c r="F31" s="602"/>
      <c r="G31" s="602"/>
      <c r="H31" s="645" t="s">
        <v>25</v>
      </c>
      <c r="I31" s="645"/>
      <c r="J31" s="645"/>
      <c r="K31" s="645"/>
      <c r="L31" s="185" t="s">
        <v>37</v>
      </c>
      <c r="M31" s="535"/>
      <c r="N31" s="535"/>
      <c r="O31" s="535"/>
      <c r="P31" s="186" t="s">
        <v>11</v>
      </c>
      <c r="Q31" s="187" t="s">
        <v>38</v>
      </c>
      <c r="R31" s="188" t="s">
        <v>37</v>
      </c>
      <c r="S31" s="535"/>
      <c r="T31" s="535"/>
      <c r="U31" s="535"/>
      <c r="V31" s="186" t="s">
        <v>11</v>
      </c>
      <c r="W31" s="187" t="s">
        <v>38</v>
      </c>
      <c r="X31" s="186" t="s">
        <v>37</v>
      </c>
      <c r="Y31" s="535"/>
      <c r="Z31" s="535"/>
      <c r="AA31" s="535"/>
      <c r="AB31" s="186" t="s">
        <v>11</v>
      </c>
      <c r="AC31" s="186" t="s">
        <v>38</v>
      </c>
      <c r="AD31" s="188" t="s">
        <v>37</v>
      </c>
      <c r="AE31" s="535"/>
      <c r="AF31" s="535"/>
      <c r="AG31" s="535"/>
      <c r="AH31" s="190" t="s">
        <v>11</v>
      </c>
      <c r="AI31" s="187" t="s">
        <v>38</v>
      </c>
      <c r="AJ31" s="186" t="s">
        <v>37</v>
      </c>
      <c r="AK31" s="535"/>
      <c r="AL31" s="535"/>
      <c r="AM31" s="535"/>
      <c r="AN31" s="186" t="s">
        <v>11</v>
      </c>
      <c r="AO31" s="191" t="s">
        <v>38</v>
      </c>
      <c r="AQ31" s="131"/>
      <c r="AR31" s="132"/>
      <c r="AS31" s="132"/>
      <c r="AT31" s="132"/>
      <c r="AU31" s="132"/>
      <c r="AV31" s="132"/>
      <c r="AW31" s="132"/>
      <c r="AX31" s="132"/>
      <c r="AY31" s="132"/>
      <c r="AZ31" s="132"/>
      <c r="BA31" s="132"/>
      <c r="BB31" s="132"/>
      <c r="BC31" s="132"/>
      <c r="BD31" s="132"/>
      <c r="BE31" s="132"/>
      <c r="BF31" s="132"/>
      <c r="BG31" s="132"/>
      <c r="BH31" s="132"/>
      <c r="BI31" s="132"/>
      <c r="BJ31" s="142"/>
      <c r="BK31" s="124"/>
      <c r="BL31" s="124"/>
      <c r="BM31" s="124"/>
      <c r="BN31" s="124"/>
      <c r="BO31" s="124"/>
      <c r="BP31" s="124"/>
      <c r="BQ31" s="124"/>
      <c r="BR31" s="124"/>
      <c r="BS31" s="123"/>
      <c r="BT31" s="1"/>
      <c r="BU31" s="1"/>
      <c r="BV31" s="1"/>
      <c r="CA31" s="9" t="s">
        <v>244</v>
      </c>
      <c r="CB31" s="12" t="s">
        <v>245</v>
      </c>
      <c r="CC31" s="13"/>
      <c r="CD31" s="29" t="s">
        <v>246</v>
      </c>
      <c r="CE31" s="274" t="b">
        <v>0</v>
      </c>
      <c r="CF31" s="10"/>
      <c r="CG31" s="8">
        <f t="shared" si="0"/>
        <v>0</v>
      </c>
      <c r="CH31" s="12" t="str">
        <f>IF(SUM(CG31:CG39)=0,"No.4未入力",IF(AND(OR(CG31=1,CG32=1,CG33=1,CG34=1,CG35=1,CG36=1,CG37=1,CG38=1),CG39=1),"No.4選択矛盾",""))</f>
        <v>No.4未入力</v>
      </c>
      <c r="CI31" s="119" t="s">
        <v>753</v>
      </c>
    </row>
    <row r="32" spans="1:87" ht="16.5" customHeight="1" x14ac:dyDescent="0.2">
      <c r="A32" s="498" t="s">
        <v>68</v>
      </c>
      <c r="B32" s="499"/>
      <c r="C32" s="603" t="s">
        <v>815</v>
      </c>
      <c r="D32" s="589"/>
      <c r="E32" s="589"/>
      <c r="F32" s="589"/>
      <c r="G32" s="589"/>
      <c r="H32" s="589"/>
      <c r="I32" s="589"/>
      <c r="J32" s="589"/>
      <c r="K32" s="192"/>
      <c r="L32" s="192"/>
      <c r="M32" s="192" t="s">
        <v>40</v>
      </c>
      <c r="N32" s="192"/>
      <c r="O32" s="192"/>
      <c r="P32" s="192"/>
      <c r="Q32" s="192"/>
      <c r="R32" s="192" t="s">
        <v>41</v>
      </c>
      <c r="S32" s="192"/>
      <c r="T32" s="192"/>
      <c r="U32" s="192"/>
      <c r="V32" s="192" t="s">
        <v>42</v>
      </c>
      <c r="W32" s="192"/>
      <c r="X32" s="192"/>
      <c r="Y32" s="192"/>
      <c r="Z32" s="192"/>
      <c r="AA32" s="192"/>
      <c r="AB32" s="192"/>
      <c r="AC32" s="192"/>
      <c r="AD32" s="192" t="s">
        <v>43</v>
      </c>
      <c r="AE32" s="192"/>
      <c r="AF32" s="192"/>
      <c r="AG32" s="192"/>
      <c r="AH32" s="193"/>
      <c r="AI32" s="192" t="s">
        <v>44</v>
      </c>
      <c r="AJ32" s="192"/>
      <c r="AK32" s="192"/>
      <c r="AL32" s="192"/>
      <c r="AM32" s="192"/>
      <c r="AN32" s="192"/>
      <c r="AO32" s="194"/>
      <c r="AQ32" s="127"/>
      <c r="AR32" s="136" t="str">
        <f>$CH$31</f>
        <v>No.4未入力</v>
      </c>
      <c r="AS32" s="128"/>
      <c r="AT32" s="128"/>
      <c r="AU32" s="128"/>
      <c r="AV32" s="128"/>
      <c r="AW32" s="128"/>
      <c r="AX32" s="128"/>
      <c r="AY32" s="128"/>
      <c r="AZ32" s="128"/>
      <c r="BA32" s="128"/>
      <c r="BB32" s="128"/>
      <c r="BC32" s="128"/>
      <c r="BD32" s="124"/>
      <c r="BE32" s="124"/>
      <c r="BF32" s="124"/>
      <c r="BG32" s="124"/>
      <c r="BH32" s="124"/>
      <c r="BI32" s="124"/>
      <c r="BJ32" s="140"/>
      <c r="BK32" s="124"/>
      <c r="BL32" s="124"/>
      <c r="BM32" s="124"/>
      <c r="BN32" s="124"/>
      <c r="BO32" s="124"/>
      <c r="BP32" s="124"/>
      <c r="BQ32" s="124"/>
      <c r="BR32" s="124"/>
      <c r="BS32" s="123"/>
      <c r="BT32" s="1"/>
      <c r="BU32" s="1"/>
      <c r="BV32" s="1"/>
      <c r="CA32" s="10"/>
      <c r="CB32" s="14"/>
      <c r="CC32" s="15"/>
      <c r="CD32" s="29" t="s">
        <v>247</v>
      </c>
      <c r="CE32" s="274" t="b">
        <v>0</v>
      </c>
      <c r="CF32" s="10"/>
      <c r="CG32" s="8">
        <f t="shared" si="0"/>
        <v>0</v>
      </c>
      <c r="CH32" s="14" t="str">
        <f>IF(AND(CG38=1,AG33=""),"No.4その他未入力","")</f>
        <v/>
      </c>
      <c r="CI32" s="119" t="s">
        <v>855</v>
      </c>
    </row>
    <row r="33" spans="1:87" ht="16.5" customHeight="1" x14ac:dyDescent="0.2">
      <c r="A33" s="500"/>
      <c r="B33" s="501"/>
      <c r="C33" s="592"/>
      <c r="D33" s="592"/>
      <c r="E33" s="592"/>
      <c r="F33" s="592"/>
      <c r="G33" s="592"/>
      <c r="H33" s="592"/>
      <c r="I33" s="592"/>
      <c r="J33" s="592"/>
      <c r="K33" s="193"/>
      <c r="L33" s="193"/>
      <c r="M33" s="193" t="s">
        <v>45</v>
      </c>
      <c r="N33" s="193"/>
      <c r="O33" s="193"/>
      <c r="P33" s="193"/>
      <c r="Q33" s="193"/>
      <c r="R33" s="193"/>
      <c r="S33" s="193"/>
      <c r="T33" s="193"/>
      <c r="U33" s="193"/>
      <c r="V33" s="193" t="s">
        <v>46</v>
      </c>
      <c r="W33" s="193"/>
      <c r="X33" s="193"/>
      <c r="Y33" s="193"/>
      <c r="Z33" s="193"/>
      <c r="AA33" s="193"/>
      <c r="AB33" s="193"/>
      <c r="AC33" s="193"/>
      <c r="AD33" s="193" t="s">
        <v>47</v>
      </c>
      <c r="AE33" s="193"/>
      <c r="AF33" s="193"/>
      <c r="AG33" s="415"/>
      <c r="AH33" s="415"/>
      <c r="AI33" s="415"/>
      <c r="AJ33" s="415"/>
      <c r="AK33" s="415"/>
      <c r="AL33" s="415"/>
      <c r="AM33" s="415"/>
      <c r="AN33" s="415"/>
      <c r="AO33" s="195" t="s">
        <v>11</v>
      </c>
      <c r="AQ33" s="129"/>
      <c r="AR33" s="124" t="str">
        <f>$CH$32</f>
        <v/>
      </c>
      <c r="AS33" s="124"/>
      <c r="AT33" s="124"/>
      <c r="AU33" s="124"/>
      <c r="AV33" s="124"/>
      <c r="AW33" s="124"/>
      <c r="AX33" s="124"/>
      <c r="AY33" s="124"/>
      <c r="AZ33" s="124"/>
      <c r="BA33" s="124"/>
      <c r="BB33" s="124"/>
      <c r="BC33" s="124"/>
      <c r="BD33" s="124"/>
      <c r="BE33" s="124"/>
      <c r="BF33" s="124"/>
      <c r="BG33" s="124"/>
      <c r="BH33" s="124"/>
      <c r="BI33" s="124"/>
      <c r="BJ33" s="140"/>
      <c r="BK33" s="124"/>
      <c r="BL33" s="124"/>
      <c r="BM33" s="124"/>
      <c r="BN33" s="124"/>
      <c r="BO33" s="124"/>
      <c r="BP33" s="124"/>
      <c r="BQ33" s="124"/>
      <c r="BR33" s="124"/>
      <c r="BS33" s="123"/>
      <c r="BT33" s="1"/>
      <c r="BU33" s="1"/>
      <c r="BV33" s="1"/>
      <c r="CA33" s="10"/>
      <c r="CB33" s="14"/>
      <c r="CC33" s="15"/>
      <c r="CD33" s="29" t="s">
        <v>248</v>
      </c>
      <c r="CE33" s="274" t="b">
        <v>0</v>
      </c>
      <c r="CF33" s="10"/>
      <c r="CG33" s="8">
        <f t="shared" si="0"/>
        <v>0</v>
      </c>
      <c r="CH33" s="14"/>
      <c r="CI33" s="119"/>
    </row>
    <row r="34" spans="1:87" ht="16.5" customHeight="1" thickBot="1" x14ac:dyDescent="0.25">
      <c r="A34" s="500"/>
      <c r="B34" s="501"/>
      <c r="C34" s="593"/>
      <c r="D34" s="593"/>
      <c r="E34" s="593"/>
      <c r="F34" s="593"/>
      <c r="G34" s="593"/>
      <c r="H34" s="593"/>
      <c r="I34" s="593"/>
      <c r="J34" s="593"/>
      <c r="K34" s="196"/>
      <c r="L34" s="196"/>
      <c r="M34" s="196" t="s">
        <v>48</v>
      </c>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1"/>
      <c r="AQ34" s="131"/>
      <c r="AR34" s="132"/>
      <c r="AS34" s="132"/>
      <c r="AT34" s="132"/>
      <c r="AU34" s="132"/>
      <c r="AV34" s="132"/>
      <c r="AW34" s="132"/>
      <c r="AX34" s="132"/>
      <c r="AY34" s="132"/>
      <c r="AZ34" s="132"/>
      <c r="BA34" s="132"/>
      <c r="BB34" s="132"/>
      <c r="BC34" s="132"/>
      <c r="BD34" s="132"/>
      <c r="BE34" s="132"/>
      <c r="BF34" s="132"/>
      <c r="BG34" s="132"/>
      <c r="BH34" s="132"/>
      <c r="BI34" s="132"/>
      <c r="BJ34" s="142"/>
      <c r="BK34" s="124"/>
      <c r="BL34" s="124"/>
      <c r="BM34" s="124"/>
      <c r="BN34" s="124"/>
      <c r="BO34" s="124"/>
      <c r="BP34" s="124"/>
      <c r="BQ34" s="124"/>
      <c r="BR34" s="124"/>
      <c r="BS34" s="123"/>
      <c r="BT34" s="1"/>
      <c r="BU34" s="1"/>
      <c r="BV34" s="1"/>
      <c r="CA34" s="10"/>
      <c r="CB34" s="14"/>
      <c r="CC34" s="15"/>
      <c r="CD34" s="29" t="s">
        <v>249</v>
      </c>
      <c r="CE34" s="274" t="b">
        <v>0</v>
      </c>
      <c r="CF34" s="10"/>
      <c r="CG34" s="8">
        <f t="shared" si="0"/>
        <v>0</v>
      </c>
      <c r="CH34" s="14"/>
      <c r="CI34" s="119"/>
    </row>
    <row r="35" spans="1:87" ht="16.5" customHeight="1" x14ac:dyDescent="0.2">
      <c r="A35" s="500"/>
      <c r="B35" s="501"/>
      <c r="C35" s="603" t="s">
        <v>816</v>
      </c>
      <c r="D35" s="589"/>
      <c r="E35" s="589"/>
      <c r="F35" s="589"/>
      <c r="G35" s="589"/>
      <c r="H35" s="589"/>
      <c r="I35" s="589"/>
      <c r="J35" s="589"/>
      <c r="K35" s="192"/>
      <c r="L35" s="192"/>
      <c r="M35" s="192" t="s">
        <v>49</v>
      </c>
      <c r="N35" s="192"/>
      <c r="O35" s="192"/>
      <c r="P35" s="192"/>
      <c r="Q35" s="192"/>
      <c r="R35" s="192" t="s">
        <v>114</v>
      </c>
      <c r="S35" s="192" t="s">
        <v>115</v>
      </c>
      <c r="T35" s="192"/>
      <c r="U35" s="192"/>
      <c r="V35" s="192"/>
      <c r="W35" s="192"/>
      <c r="X35" s="192"/>
      <c r="Y35" s="192" t="s">
        <v>52</v>
      </c>
      <c r="Z35" s="193"/>
      <c r="AA35" s="192"/>
      <c r="AB35" s="192"/>
      <c r="AC35" s="192" t="s">
        <v>53</v>
      </c>
      <c r="AD35" s="193"/>
      <c r="AE35" s="192"/>
      <c r="AF35" s="192"/>
      <c r="AG35" s="192" t="s">
        <v>47</v>
      </c>
      <c r="AH35" s="192"/>
      <c r="AI35" s="193"/>
      <c r="AJ35" s="413"/>
      <c r="AK35" s="413"/>
      <c r="AL35" s="413"/>
      <c r="AM35" s="413"/>
      <c r="AN35" s="413"/>
      <c r="AO35" s="194" t="s">
        <v>11</v>
      </c>
      <c r="AQ35" s="127"/>
      <c r="AR35" s="136" t="str">
        <f>$CH$40</f>
        <v>No.5未入力</v>
      </c>
      <c r="AS35" s="128"/>
      <c r="AT35" s="128"/>
      <c r="AU35" s="128"/>
      <c r="AV35" s="128"/>
      <c r="AW35" s="128"/>
      <c r="AX35" s="133"/>
      <c r="AZ35" s="1"/>
      <c r="BA35" s="133"/>
      <c r="BB35" s="133"/>
      <c r="BC35" s="133"/>
      <c r="BD35" s="135"/>
      <c r="BE35" s="135"/>
      <c r="BF35" s="135"/>
      <c r="BG35" s="135"/>
      <c r="BH35" s="135"/>
      <c r="BI35" s="135"/>
      <c r="BJ35" s="141"/>
      <c r="BK35" s="135"/>
      <c r="BL35" s="135"/>
      <c r="BM35" s="135"/>
      <c r="BN35" s="135"/>
      <c r="BO35" s="135"/>
      <c r="BP35" s="124"/>
      <c r="BQ35" s="124"/>
      <c r="BR35" s="124"/>
      <c r="BS35" s="123"/>
      <c r="BT35" s="1"/>
      <c r="BU35" s="1"/>
      <c r="BV35" s="1"/>
      <c r="CA35" s="10"/>
      <c r="CB35" s="14"/>
      <c r="CC35" s="15"/>
      <c r="CD35" s="29" t="s">
        <v>250</v>
      </c>
      <c r="CE35" s="274" t="b">
        <v>0</v>
      </c>
      <c r="CF35" s="10"/>
      <c r="CG35" s="8">
        <f t="shared" si="0"/>
        <v>0</v>
      </c>
      <c r="CH35" s="14"/>
      <c r="CI35" s="119"/>
    </row>
    <row r="36" spans="1:87" ht="16.5" customHeight="1" thickBot="1" x14ac:dyDescent="0.25">
      <c r="A36" s="502"/>
      <c r="B36" s="503"/>
      <c r="C36" s="593"/>
      <c r="D36" s="593"/>
      <c r="E36" s="593"/>
      <c r="F36" s="593"/>
      <c r="G36" s="593"/>
      <c r="H36" s="593"/>
      <c r="I36" s="593"/>
      <c r="J36" s="593"/>
      <c r="K36" s="196"/>
      <c r="L36" s="196"/>
      <c r="M36" s="196" t="s">
        <v>51</v>
      </c>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5"/>
      <c r="AQ36" s="131"/>
      <c r="AR36" s="130" t="str">
        <f>$CH$41</f>
        <v/>
      </c>
      <c r="AS36" s="132"/>
      <c r="AT36" s="132"/>
      <c r="AU36" s="132"/>
      <c r="AV36" s="132"/>
      <c r="AW36" s="132"/>
      <c r="AX36" s="134"/>
      <c r="AY36" s="134"/>
      <c r="AZ36" s="134"/>
      <c r="BA36" s="134"/>
      <c r="BB36" s="134"/>
      <c r="BC36" s="134"/>
      <c r="BD36" s="134"/>
      <c r="BE36" s="134"/>
      <c r="BF36" s="134"/>
      <c r="BG36" s="134"/>
      <c r="BH36" s="134"/>
      <c r="BI36" s="134"/>
      <c r="BJ36" s="143"/>
      <c r="BK36" s="135"/>
      <c r="BL36" s="135"/>
      <c r="BM36" s="135"/>
      <c r="BN36" s="135"/>
      <c r="BO36" s="135"/>
      <c r="BP36" s="124"/>
      <c r="BQ36" s="124"/>
      <c r="BR36" s="124"/>
      <c r="BS36" s="123"/>
      <c r="BT36" s="1"/>
      <c r="BU36" s="1"/>
      <c r="BV36" s="1"/>
      <c r="CA36" s="10"/>
      <c r="CB36" s="14"/>
      <c r="CC36" s="15"/>
      <c r="CD36" s="29" t="s">
        <v>251</v>
      </c>
      <c r="CE36" s="274" t="b">
        <v>0</v>
      </c>
      <c r="CF36" s="10"/>
      <c r="CG36" s="8">
        <f t="shared" si="0"/>
        <v>0</v>
      </c>
      <c r="CH36" s="14"/>
      <c r="CI36" s="119"/>
    </row>
    <row r="37" spans="1:87" ht="16.5" customHeight="1" x14ac:dyDescent="0.2">
      <c r="A37" s="448" t="s">
        <v>73</v>
      </c>
      <c r="B37" s="449"/>
      <c r="C37" s="589" t="s">
        <v>817</v>
      </c>
      <c r="D37" s="589"/>
      <c r="E37" s="589"/>
      <c r="F37" s="589"/>
      <c r="G37" s="589"/>
      <c r="H37" s="589"/>
      <c r="I37" s="589"/>
      <c r="J37" s="589"/>
      <c r="K37" s="192"/>
      <c r="L37" s="192"/>
      <c r="M37" s="192" t="s">
        <v>54</v>
      </c>
      <c r="N37" s="192"/>
      <c r="O37" s="192"/>
      <c r="P37" s="192"/>
      <c r="Q37" s="192"/>
      <c r="R37" s="192"/>
      <c r="S37" s="192"/>
      <c r="T37" s="192"/>
      <c r="U37" s="192"/>
      <c r="V37" s="594"/>
      <c r="W37" s="594"/>
      <c r="X37" s="594"/>
      <c r="Y37" s="594"/>
      <c r="Z37" s="192" t="s">
        <v>55</v>
      </c>
      <c r="AA37" s="192"/>
      <c r="AB37" s="192"/>
      <c r="AC37" s="192"/>
      <c r="AD37" s="192"/>
      <c r="AE37" s="192"/>
      <c r="AF37" s="192"/>
      <c r="AG37" s="192"/>
      <c r="AH37" s="192"/>
      <c r="AI37" s="192"/>
      <c r="AJ37" s="192"/>
      <c r="AK37" s="192"/>
      <c r="AL37" s="192"/>
      <c r="AM37" s="192"/>
      <c r="AN37" s="192"/>
      <c r="AO37" s="194"/>
      <c r="AQ37" s="127"/>
      <c r="AR37" s="136" t="str">
        <f>$CH$45</f>
        <v>No.6未入力</v>
      </c>
      <c r="AS37" s="128"/>
      <c r="AT37" s="128"/>
      <c r="AU37" s="128"/>
      <c r="AV37" s="128"/>
      <c r="AW37" s="128"/>
      <c r="AX37" s="128"/>
      <c r="AY37" s="128"/>
      <c r="AZ37" s="128"/>
      <c r="BA37" s="128"/>
      <c r="BB37" s="128"/>
      <c r="BC37" s="128"/>
      <c r="BD37" s="124"/>
      <c r="BE37" s="124"/>
      <c r="BF37" s="124"/>
      <c r="BG37" s="124"/>
      <c r="BH37" s="124"/>
      <c r="BI37" s="124"/>
      <c r="BJ37" s="140"/>
      <c r="BK37" s="124"/>
      <c r="BL37" s="124"/>
      <c r="BM37" s="124"/>
      <c r="BN37" s="124"/>
      <c r="BO37" s="124"/>
      <c r="BP37" s="124"/>
      <c r="BQ37" s="124"/>
      <c r="BR37" s="124"/>
      <c r="BS37" s="123"/>
      <c r="BT37" s="1"/>
      <c r="BU37" s="1"/>
      <c r="BV37" s="1"/>
      <c r="CA37" s="10"/>
      <c r="CB37" s="14"/>
      <c r="CC37" s="15"/>
      <c r="CD37" s="29" t="s">
        <v>252</v>
      </c>
      <c r="CE37" s="274" t="b">
        <v>0</v>
      </c>
      <c r="CF37" s="10"/>
      <c r="CG37" s="8">
        <f t="shared" si="0"/>
        <v>0</v>
      </c>
      <c r="CH37" s="14"/>
      <c r="CI37" s="119"/>
    </row>
    <row r="38" spans="1:87" ht="16.5" customHeight="1" x14ac:dyDescent="0.2">
      <c r="A38" s="515"/>
      <c r="B38" s="516"/>
      <c r="C38" s="590"/>
      <c r="D38" s="590"/>
      <c r="E38" s="590"/>
      <c r="F38" s="590"/>
      <c r="G38" s="590"/>
      <c r="H38" s="590"/>
      <c r="I38" s="590"/>
      <c r="J38" s="590"/>
      <c r="K38" s="193"/>
      <c r="L38" s="193"/>
      <c r="M38" s="653" t="s">
        <v>818</v>
      </c>
      <c r="N38" s="654"/>
      <c r="O38" s="654"/>
      <c r="P38" s="654"/>
      <c r="Q38" s="654"/>
      <c r="R38" s="654"/>
      <c r="S38" s="654"/>
      <c r="T38" s="654"/>
      <c r="U38" s="654"/>
      <c r="V38" s="654"/>
      <c r="W38" s="654"/>
      <c r="X38" s="654"/>
      <c r="Y38" s="654"/>
      <c r="Z38" s="654"/>
      <c r="AA38" s="654"/>
      <c r="AB38" s="654"/>
      <c r="AC38" s="415"/>
      <c r="AD38" s="415"/>
      <c r="AE38" s="415"/>
      <c r="AF38" s="415"/>
      <c r="AG38" s="415"/>
      <c r="AH38" s="415"/>
      <c r="AI38" s="415"/>
      <c r="AJ38" s="415"/>
      <c r="AK38" s="415"/>
      <c r="AL38" s="415"/>
      <c r="AM38" s="415"/>
      <c r="AN38" s="415"/>
      <c r="AO38" s="195" t="s">
        <v>11</v>
      </c>
      <c r="AQ38" s="129"/>
      <c r="AR38" s="130" t="str">
        <f>$CH$46</f>
        <v/>
      </c>
      <c r="AS38" s="124"/>
      <c r="AT38" s="124"/>
      <c r="AU38" s="124"/>
      <c r="AV38" s="124"/>
      <c r="AW38" s="124"/>
      <c r="AX38" s="124"/>
      <c r="AY38" s="124"/>
      <c r="AZ38" s="124"/>
      <c r="BA38" s="124"/>
      <c r="BB38" s="124"/>
      <c r="BC38" s="124"/>
      <c r="BD38" s="124"/>
      <c r="BE38" s="124"/>
      <c r="BF38" s="124"/>
      <c r="BG38" s="124"/>
      <c r="BH38" s="124"/>
      <c r="BI38" s="124"/>
      <c r="BJ38" s="140"/>
      <c r="BK38" s="124"/>
      <c r="BL38" s="124"/>
      <c r="BM38" s="124"/>
      <c r="BN38" s="124"/>
      <c r="BO38" s="124"/>
      <c r="BP38" s="124"/>
      <c r="BQ38" s="124"/>
      <c r="BR38" s="124"/>
      <c r="BS38" s="123"/>
      <c r="BT38" s="1"/>
      <c r="BU38" s="1"/>
      <c r="BV38" s="1"/>
      <c r="CA38" s="10"/>
      <c r="CB38" s="14"/>
      <c r="CC38" s="15"/>
      <c r="CD38" s="29" t="s">
        <v>253</v>
      </c>
      <c r="CE38" s="274" t="b">
        <v>0</v>
      </c>
      <c r="CF38" s="10"/>
      <c r="CG38" s="8">
        <f t="shared" si="0"/>
        <v>0</v>
      </c>
      <c r="CH38" s="14"/>
      <c r="CI38" s="119"/>
    </row>
    <row r="39" spans="1:87" ht="16.5" customHeight="1" thickBot="1" x14ac:dyDescent="0.25">
      <c r="A39" s="515"/>
      <c r="B39" s="516"/>
      <c r="C39" s="591"/>
      <c r="D39" s="591"/>
      <c r="E39" s="591"/>
      <c r="F39" s="591"/>
      <c r="G39" s="591"/>
      <c r="H39" s="591"/>
      <c r="I39" s="591"/>
      <c r="J39" s="591"/>
      <c r="K39" s="196"/>
      <c r="L39" s="196"/>
      <c r="M39" s="196" t="s">
        <v>56</v>
      </c>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1"/>
      <c r="AQ39" s="131"/>
      <c r="AR39" s="137" t="str">
        <f>$CH$47</f>
        <v/>
      </c>
      <c r="AS39" s="132"/>
      <c r="AT39" s="132"/>
      <c r="AU39" s="132"/>
      <c r="AV39" s="132"/>
      <c r="AW39" s="132"/>
      <c r="AX39" s="132"/>
      <c r="AY39" s="132"/>
      <c r="AZ39" s="132"/>
      <c r="BA39" s="132"/>
      <c r="BB39" s="132"/>
      <c r="BC39" s="132"/>
      <c r="BD39" s="132"/>
      <c r="BE39" s="132"/>
      <c r="BF39" s="132"/>
      <c r="BG39" s="132"/>
      <c r="BH39" s="132"/>
      <c r="BI39" s="132"/>
      <c r="BJ39" s="142"/>
      <c r="BK39" s="124"/>
      <c r="BL39" s="124"/>
      <c r="BM39" s="124"/>
      <c r="BN39" s="124"/>
      <c r="BO39" s="124"/>
      <c r="BP39" s="124"/>
      <c r="BQ39" s="124"/>
      <c r="BR39" s="124"/>
      <c r="BS39" s="123"/>
      <c r="BT39" s="1"/>
      <c r="BU39" s="1"/>
      <c r="BV39" s="1"/>
      <c r="CA39" s="11"/>
      <c r="CB39" s="2"/>
      <c r="CC39" s="16"/>
      <c r="CD39" s="29" t="s">
        <v>254</v>
      </c>
      <c r="CE39" s="274" t="b">
        <v>0</v>
      </c>
      <c r="CF39" s="10"/>
      <c r="CG39" s="8">
        <f t="shared" si="0"/>
        <v>0</v>
      </c>
      <c r="CH39" s="2"/>
      <c r="CI39" s="25"/>
    </row>
    <row r="40" spans="1:87" ht="16.5" customHeight="1" x14ac:dyDescent="0.2">
      <c r="A40" s="515"/>
      <c r="B40" s="516"/>
      <c r="C40" s="589" t="s">
        <v>819</v>
      </c>
      <c r="D40" s="589"/>
      <c r="E40" s="589"/>
      <c r="F40" s="589"/>
      <c r="G40" s="589"/>
      <c r="H40" s="589"/>
      <c r="I40" s="589"/>
      <c r="J40" s="589"/>
      <c r="K40" s="197" t="s">
        <v>57</v>
      </c>
      <c r="L40" s="197"/>
      <c r="M40" s="197"/>
      <c r="N40" s="197"/>
      <c r="O40" s="197"/>
      <c r="P40" s="198"/>
      <c r="Q40" s="198"/>
      <c r="R40" s="198" t="s">
        <v>75</v>
      </c>
      <c r="S40" s="198"/>
      <c r="T40" s="198"/>
      <c r="U40" s="198"/>
      <c r="V40" s="198"/>
      <c r="W40" s="198"/>
      <c r="X40" s="198"/>
      <c r="Y40" s="198"/>
      <c r="Z40" s="198"/>
      <c r="AA40" s="198" t="s">
        <v>58</v>
      </c>
      <c r="AB40" s="198"/>
      <c r="AC40" s="198"/>
      <c r="AD40" s="198"/>
      <c r="AE40" s="198"/>
      <c r="AF40" s="198"/>
      <c r="AG40" s="198"/>
      <c r="AH40" s="198"/>
      <c r="AI40" s="198"/>
      <c r="AJ40" s="198"/>
      <c r="AK40" s="198"/>
      <c r="AL40" s="198"/>
      <c r="AM40" s="198"/>
      <c r="AN40" s="198"/>
      <c r="AO40" s="199"/>
      <c r="AQ40" s="127"/>
      <c r="AR40" s="136" t="str">
        <f>$CH$48</f>
        <v>No.7設定ｽﾀｯﾌ未入力</v>
      </c>
      <c r="AS40" s="128"/>
      <c r="AT40" s="128"/>
      <c r="AU40" s="128"/>
      <c r="AV40" s="128"/>
      <c r="AW40" s="128"/>
      <c r="AX40" s="128"/>
      <c r="AY40" s="128"/>
      <c r="AZ40" s="128"/>
      <c r="BA40" s="128"/>
      <c r="BB40" s="128"/>
      <c r="BC40" s="128"/>
      <c r="BD40" s="124"/>
      <c r="BE40" s="124"/>
      <c r="BF40" s="124"/>
      <c r="BG40" s="124"/>
      <c r="BH40" s="124"/>
      <c r="BI40" s="124"/>
      <c r="BJ40" s="140"/>
      <c r="BK40" s="124"/>
      <c r="BL40" s="124"/>
      <c r="BM40" s="124"/>
      <c r="BN40" s="124"/>
      <c r="BO40" s="124"/>
      <c r="BP40" s="124"/>
      <c r="BQ40" s="124"/>
      <c r="BR40" s="124"/>
      <c r="BS40" s="123"/>
      <c r="BT40" s="1"/>
      <c r="BU40" s="1"/>
      <c r="BV40" s="1"/>
      <c r="CA40" s="9" t="s">
        <v>255</v>
      </c>
      <c r="CB40" s="12" t="s">
        <v>256</v>
      </c>
      <c r="CC40" s="13"/>
      <c r="CD40" s="27" t="s">
        <v>259</v>
      </c>
      <c r="CE40" s="274" t="b">
        <v>0</v>
      </c>
      <c r="CF40" s="10"/>
      <c r="CG40" s="8">
        <f t="shared" si="0"/>
        <v>0</v>
      </c>
      <c r="CH40" s="12" t="str">
        <f>IF(AND(CG40=0,CG41=0,CG42=0,CG43=0,CG44=0),"No.5未入力",IF(AND(CG40=1,CG41=0,CG42=0,CG43=0),"No.5対応未入力",IF(AND(CG40=0,OR(CG41=1,CG42=1,CG43=1)),"No.5未入力",IF(AND(CG43=1,AJ35=""),"No.5その他未入力",""))))</f>
        <v>No.5未入力</v>
      </c>
      <c r="CI40" s="119" t="s">
        <v>753</v>
      </c>
    </row>
    <row r="41" spans="1:87" ht="16.5" customHeight="1" x14ac:dyDescent="0.2">
      <c r="A41" s="515"/>
      <c r="B41" s="516"/>
      <c r="C41" s="592"/>
      <c r="D41" s="592"/>
      <c r="E41" s="592"/>
      <c r="F41" s="592"/>
      <c r="G41" s="592"/>
      <c r="H41" s="592"/>
      <c r="I41" s="592"/>
      <c r="J41" s="592"/>
      <c r="K41" s="200" t="s">
        <v>59</v>
      </c>
      <c r="L41" s="200"/>
      <c r="M41" s="200"/>
      <c r="N41" s="200"/>
      <c r="O41" s="201"/>
      <c r="P41" s="193"/>
      <c r="Q41" s="193"/>
      <c r="R41" s="193" t="s">
        <v>74</v>
      </c>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5"/>
      <c r="AQ41" s="129"/>
      <c r="AR41" s="130" t="str">
        <f>$CH$50</f>
        <v>No.7設定方法未入力</v>
      </c>
      <c r="AS41" s="124"/>
      <c r="AT41" s="124"/>
      <c r="AU41" s="124"/>
      <c r="AV41" s="124"/>
      <c r="AW41" s="124"/>
      <c r="AX41" s="124"/>
      <c r="AY41" s="124"/>
      <c r="AZ41" s="124"/>
      <c r="BA41" s="124"/>
      <c r="BB41" s="124"/>
      <c r="BC41" s="124"/>
      <c r="BD41" s="124"/>
      <c r="BE41" s="124"/>
      <c r="BF41" s="124"/>
      <c r="BG41" s="124"/>
      <c r="BH41" s="124"/>
      <c r="BI41" s="124"/>
      <c r="BJ41" s="140"/>
      <c r="BK41" s="124"/>
      <c r="BL41" s="124"/>
      <c r="BM41" s="124"/>
      <c r="BN41" s="124"/>
      <c r="BO41" s="124"/>
      <c r="BP41" s="124"/>
      <c r="BQ41" s="124"/>
      <c r="BR41" s="124"/>
      <c r="BS41" s="123"/>
      <c r="BT41" s="1"/>
      <c r="BU41" s="1"/>
      <c r="BV41" s="1"/>
      <c r="CA41" s="10"/>
      <c r="CB41" s="14"/>
      <c r="CC41" s="15"/>
      <c r="CD41" s="27" t="s">
        <v>257</v>
      </c>
      <c r="CE41" s="274" t="b">
        <v>0</v>
      </c>
      <c r="CF41" s="10"/>
      <c r="CG41" s="8">
        <f t="shared" si="0"/>
        <v>0</v>
      </c>
      <c r="CH41" s="14" t="str">
        <f>IF(AND(CG44=1,OR(CG40=1,CG41=1,CG42=1,CG43=1)),"No.5選択矛盾","")</f>
        <v/>
      </c>
      <c r="CI41" s="119" t="s">
        <v>753</v>
      </c>
    </row>
    <row r="42" spans="1:87" ht="16.5" customHeight="1" x14ac:dyDescent="0.2">
      <c r="A42" s="515"/>
      <c r="B42" s="516"/>
      <c r="C42" s="592"/>
      <c r="D42" s="592"/>
      <c r="E42" s="592"/>
      <c r="F42" s="592"/>
      <c r="G42" s="592"/>
      <c r="H42" s="592"/>
      <c r="I42" s="592"/>
      <c r="J42" s="592"/>
      <c r="K42" s="193"/>
      <c r="L42" s="193"/>
      <c r="M42" s="193"/>
      <c r="N42" s="193" t="s">
        <v>60</v>
      </c>
      <c r="O42" s="193"/>
      <c r="P42" s="193"/>
      <c r="Q42" s="193"/>
      <c r="R42" s="193" t="s">
        <v>273</v>
      </c>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5"/>
      <c r="AQ42" s="129"/>
      <c r="AR42" s="145" t="str">
        <f>$CH$51</f>
        <v/>
      </c>
      <c r="AS42" s="124"/>
      <c r="AT42" s="124"/>
      <c r="AU42" s="124"/>
      <c r="AV42" s="124"/>
      <c r="AW42" s="124"/>
      <c r="AX42" s="124"/>
      <c r="AY42" s="124"/>
      <c r="AZ42" s="124"/>
      <c r="BA42" s="124"/>
      <c r="BB42" s="124"/>
      <c r="BC42" s="124"/>
      <c r="BD42" s="124"/>
      <c r="BE42" s="124"/>
      <c r="BF42" s="124"/>
      <c r="BG42" s="124"/>
      <c r="BH42" s="124"/>
      <c r="BI42" s="124"/>
      <c r="BJ42" s="140"/>
      <c r="BK42" s="124"/>
      <c r="BL42" s="124"/>
      <c r="BM42" s="124"/>
      <c r="BN42" s="124"/>
      <c r="BO42" s="124"/>
      <c r="BP42" s="124"/>
      <c r="BQ42" s="124"/>
      <c r="BR42" s="124"/>
      <c r="BS42" s="123"/>
      <c r="BT42" s="1"/>
      <c r="BU42" s="1"/>
      <c r="BV42" s="1"/>
      <c r="CA42" s="10"/>
      <c r="CB42" s="14"/>
      <c r="CC42" s="15"/>
      <c r="CD42" s="27" t="s">
        <v>258</v>
      </c>
      <c r="CE42" s="274" t="b">
        <v>0</v>
      </c>
      <c r="CF42" s="10"/>
      <c r="CG42" s="8">
        <f t="shared" si="0"/>
        <v>0</v>
      </c>
      <c r="CH42" s="14"/>
      <c r="CI42" s="119"/>
    </row>
    <row r="43" spans="1:87" ht="16.5" customHeight="1" thickBot="1" x14ac:dyDescent="0.25">
      <c r="A43" s="515"/>
      <c r="B43" s="516"/>
      <c r="C43" s="593"/>
      <c r="D43" s="593"/>
      <c r="E43" s="593"/>
      <c r="F43" s="593"/>
      <c r="G43" s="593"/>
      <c r="H43" s="593"/>
      <c r="I43" s="593"/>
      <c r="J43" s="593"/>
      <c r="K43" s="196"/>
      <c r="L43" s="196"/>
      <c r="M43" s="196"/>
      <c r="N43" s="196"/>
      <c r="O43" s="196"/>
      <c r="P43" s="196"/>
      <c r="Q43" s="196"/>
      <c r="R43" s="196" t="s">
        <v>820</v>
      </c>
      <c r="S43" s="196"/>
      <c r="T43" s="196"/>
      <c r="U43" s="196"/>
      <c r="V43" s="196"/>
      <c r="W43" s="196"/>
      <c r="X43" s="402"/>
      <c r="Y43" s="402"/>
      <c r="Z43" s="402"/>
      <c r="AA43" s="402"/>
      <c r="AB43" s="402"/>
      <c r="AC43" s="402"/>
      <c r="AD43" s="402"/>
      <c r="AE43" s="402"/>
      <c r="AF43" s="402"/>
      <c r="AG43" s="402"/>
      <c r="AH43" s="402"/>
      <c r="AI43" s="402"/>
      <c r="AJ43" s="402"/>
      <c r="AK43" s="402"/>
      <c r="AL43" s="402"/>
      <c r="AM43" s="402"/>
      <c r="AN43" s="402"/>
      <c r="AO43" s="191" t="s">
        <v>11</v>
      </c>
      <c r="AQ43" s="131"/>
      <c r="AR43" s="132"/>
      <c r="AS43" s="132"/>
      <c r="AT43" s="132"/>
      <c r="AU43" s="132"/>
      <c r="AV43" s="132"/>
      <c r="AW43" s="132"/>
      <c r="AX43" s="132"/>
      <c r="AY43" s="132"/>
      <c r="AZ43" s="132"/>
      <c r="BA43" s="132"/>
      <c r="BB43" s="132"/>
      <c r="BC43" s="132"/>
      <c r="BD43" s="132"/>
      <c r="BE43" s="132"/>
      <c r="BF43" s="132"/>
      <c r="BG43" s="132"/>
      <c r="BH43" s="132"/>
      <c r="BI43" s="132"/>
      <c r="BJ43" s="142"/>
      <c r="BK43" s="124"/>
      <c r="BL43" s="124"/>
      <c r="BM43" s="124"/>
      <c r="BN43" s="124"/>
      <c r="BO43" s="124"/>
      <c r="BP43" s="124"/>
      <c r="BQ43" s="124"/>
      <c r="BR43" s="124"/>
      <c r="BS43" s="123"/>
      <c r="BT43" s="1"/>
      <c r="BU43" s="1"/>
      <c r="BV43" s="1"/>
      <c r="CA43" s="10"/>
      <c r="CB43" s="14"/>
      <c r="CC43" s="15"/>
      <c r="CD43" s="27" t="s">
        <v>253</v>
      </c>
      <c r="CE43" s="274" t="b">
        <v>0</v>
      </c>
      <c r="CF43" s="10"/>
      <c r="CG43" s="8">
        <f t="shared" si="0"/>
        <v>0</v>
      </c>
      <c r="CH43" s="14"/>
      <c r="CI43" s="119"/>
    </row>
    <row r="44" spans="1:87" ht="16.5" customHeight="1" x14ac:dyDescent="0.2">
      <c r="A44" s="515"/>
      <c r="B44" s="516"/>
      <c r="C44" s="603" t="s">
        <v>821</v>
      </c>
      <c r="D44" s="603"/>
      <c r="E44" s="603"/>
      <c r="F44" s="603"/>
      <c r="G44" s="603"/>
      <c r="H44" s="603"/>
      <c r="I44" s="603"/>
      <c r="J44" s="603"/>
      <c r="K44" s="519" t="s">
        <v>98</v>
      </c>
      <c r="L44" s="520"/>
      <c r="M44" s="520"/>
      <c r="N44" s="520"/>
      <c r="O44" s="520"/>
      <c r="P44" s="520"/>
      <c r="Q44" s="520"/>
      <c r="R44" s="520"/>
      <c r="S44" s="520"/>
      <c r="T44" s="520"/>
      <c r="U44" s="520"/>
      <c r="V44" s="520"/>
      <c r="W44" s="520"/>
      <c r="X44" s="520"/>
      <c r="Y44" s="609" t="s">
        <v>822</v>
      </c>
      <c r="Z44" s="609"/>
      <c r="AA44" s="609"/>
      <c r="AB44" s="609"/>
      <c r="AC44" s="520" t="s">
        <v>76</v>
      </c>
      <c r="AD44" s="520"/>
      <c r="AE44" s="520"/>
      <c r="AF44" s="610"/>
      <c r="AG44" s="647" t="s">
        <v>220</v>
      </c>
      <c r="AH44" s="647"/>
      <c r="AI44" s="647"/>
      <c r="AJ44" s="647"/>
      <c r="AK44" s="647"/>
      <c r="AL44" s="647"/>
      <c r="AM44" s="647"/>
      <c r="AN44" s="647"/>
      <c r="AO44" s="648"/>
      <c r="AQ44" s="127"/>
      <c r="AR44" s="128"/>
      <c r="AS44" s="128"/>
      <c r="AT44" s="128"/>
      <c r="AU44" s="128"/>
      <c r="AV44" s="128"/>
      <c r="AW44" s="128"/>
      <c r="AX44" s="128"/>
      <c r="AY44" s="128"/>
      <c r="AZ44" s="128"/>
      <c r="BA44" s="128"/>
      <c r="BB44" s="128"/>
      <c r="BC44" s="128"/>
      <c r="BD44" s="124"/>
      <c r="BE44" s="124"/>
      <c r="BF44" s="124"/>
      <c r="BG44" s="124"/>
      <c r="BH44" s="124"/>
      <c r="BI44" s="124"/>
      <c r="BJ44" s="140"/>
      <c r="BK44" s="124"/>
      <c r="BL44" s="124"/>
      <c r="BM44" s="124"/>
      <c r="BN44" s="124"/>
      <c r="BO44" s="124"/>
      <c r="BP44" s="124"/>
      <c r="BQ44" s="124"/>
      <c r="BR44" s="124"/>
      <c r="BS44" s="123"/>
      <c r="BT44" s="1"/>
      <c r="BU44" s="1"/>
      <c r="BV44" s="1"/>
      <c r="CA44" s="11"/>
      <c r="CB44" s="2"/>
      <c r="CC44" s="16"/>
      <c r="CD44" s="27" t="s">
        <v>260</v>
      </c>
      <c r="CE44" s="274" t="b">
        <v>0</v>
      </c>
      <c r="CF44" s="10"/>
      <c r="CG44" s="8">
        <f t="shared" si="0"/>
        <v>0</v>
      </c>
      <c r="CH44" s="2"/>
      <c r="CI44" s="25"/>
    </row>
    <row r="45" spans="1:87" ht="16.5" customHeight="1" x14ac:dyDescent="0.2">
      <c r="A45" s="515"/>
      <c r="B45" s="516"/>
      <c r="C45" s="590"/>
      <c r="D45" s="590"/>
      <c r="E45" s="590"/>
      <c r="F45" s="590"/>
      <c r="G45" s="590"/>
      <c r="H45" s="590"/>
      <c r="I45" s="590"/>
      <c r="J45" s="590"/>
      <c r="K45" s="521" t="s">
        <v>823</v>
      </c>
      <c r="L45" s="522"/>
      <c r="M45" s="522"/>
      <c r="N45" s="522"/>
      <c r="O45" s="522"/>
      <c r="P45" s="522"/>
      <c r="Q45" s="505" t="s">
        <v>99</v>
      </c>
      <c r="R45" s="505"/>
      <c r="S45" s="505"/>
      <c r="T45" s="505"/>
      <c r="U45" s="505"/>
      <c r="V45" s="506"/>
      <c r="W45" s="514" t="s">
        <v>84</v>
      </c>
      <c r="X45" s="505"/>
      <c r="Y45" s="604"/>
      <c r="Z45" s="604"/>
      <c r="AA45" s="604"/>
      <c r="AB45" s="604"/>
      <c r="AC45" s="604"/>
      <c r="AD45" s="604"/>
      <c r="AE45" s="604"/>
      <c r="AF45" s="606"/>
      <c r="AG45" s="649"/>
      <c r="AH45" s="649"/>
      <c r="AI45" s="649"/>
      <c r="AJ45" s="649"/>
      <c r="AK45" s="649"/>
      <c r="AL45" s="649"/>
      <c r="AM45" s="649"/>
      <c r="AN45" s="649"/>
      <c r="AO45" s="650"/>
      <c r="AQ45" s="129"/>
      <c r="AR45" s="130" t="str">
        <f>$CH$53</f>
        <v>No.8食塩未入力</v>
      </c>
      <c r="AS45" s="124"/>
      <c r="AT45" s="124"/>
      <c r="AU45" s="124"/>
      <c r="AV45" s="124"/>
      <c r="AW45" s="124"/>
      <c r="AX45" s="124"/>
      <c r="AY45" s="124"/>
      <c r="AZ45" s="124"/>
      <c r="BA45" s="124"/>
      <c r="BB45" s="124"/>
      <c r="BC45" s="124"/>
      <c r="BD45" s="124"/>
      <c r="BE45" s="124"/>
      <c r="BF45" s="124"/>
      <c r="BG45" s="124"/>
      <c r="BH45" s="124"/>
      <c r="BI45" s="124"/>
      <c r="BJ45" s="140"/>
      <c r="BK45" s="124"/>
      <c r="BL45" s="124"/>
      <c r="BM45" s="124"/>
      <c r="BN45" s="124"/>
      <c r="BO45" s="124"/>
      <c r="BP45" s="124"/>
      <c r="BQ45" s="124"/>
      <c r="BR45" s="124"/>
      <c r="BS45" s="123"/>
      <c r="BT45" s="1"/>
      <c r="BU45" s="1"/>
      <c r="BV45" s="1"/>
      <c r="CA45" s="9" t="s">
        <v>261</v>
      </c>
      <c r="CB45" s="12" t="s">
        <v>262</v>
      </c>
      <c r="CC45" s="13"/>
      <c r="CD45" s="27" t="s">
        <v>263</v>
      </c>
      <c r="CE45" s="274" t="b">
        <v>0</v>
      </c>
      <c r="CF45" s="10"/>
      <c r="CG45" s="8">
        <f t="shared" si="0"/>
        <v>0</v>
      </c>
      <c r="CH45" s="12" t="str">
        <f>IF(AND(CG45=0,CG46=0,CG47=0),"No.6未入力",IF(AND(CG45=1,V37=""),"No.6「年版」未入力",""))</f>
        <v>No.6未入力</v>
      </c>
      <c r="CI45" s="119" t="s">
        <v>752</v>
      </c>
    </row>
    <row r="46" spans="1:87" ht="16.5" customHeight="1" x14ac:dyDescent="0.2">
      <c r="A46" s="515"/>
      <c r="B46" s="516"/>
      <c r="C46" s="590"/>
      <c r="D46" s="590"/>
      <c r="E46" s="590"/>
      <c r="F46" s="590"/>
      <c r="G46" s="590"/>
      <c r="H46" s="590"/>
      <c r="I46" s="590"/>
      <c r="J46" s="590"/>
      <c r="K46" s="521"/>
      <c r="L46" s="522"/>
      <c r="M46" s="522"/>
      <c r="N46" s="522"/>
      <c r="O46" s="522"/>
      <c r="P46" s="522"/>
      <c r="Q46" s="505" t="s">
        <v>100</v>
      </c>
      <c r="R46" s="505"/>
      <c r="S46" s="505"/>
      <c r="T46" s="505"/>
      <c r="U46" s="505"/>
      <c r="V46" s="506"/>
      <c r="W46" s="514" t="s">
        <v>84</v>
      </c>
      <c r="X46" s="505"/>
      <c r="Y46" s="604"/>
      <c r="Z46" s="604"/>
      <c r="AA46" s="604"/>
      <c r="AB46" s="604"/>
      <c r="AC46" s="604"/>
      <c r="AD46" s="604"/>
      <c r="AE46" s="604"/>
      <c r="AF46" s="606"/>
      <c r="AG46" s="649"/>
      <c r="AH46" s="649"/>
      <c r="AI46" s="649"/>
      <c r="AJ46" s="649"/>
      <c r="AK46" s="649"/>
      <c r="AL46" s="649"/>
      <c r="AM46" s="649"/>
      <c r="AN46" s="649"/>
      <c r="AO46" s="650"/>
      <c r="AQ46" s="129"/>
      <c r="AR46" s="130" t="str">
        <f>$CH$55</f>
        <v>No.8野菜未入力</v>
      </c>
      <c r="AS46" s="124"/>
      <c r="AT46" s="124"/>
      <c r="AU46" s="124"/>
      <c r="AV46" s="124"/>
      <c r="AW46" s="124"/>
      <c r="AX46" s="124"/>
      <c r="AY46" s="124"/>
      <c r="AZ46" s="124"/>
      <c r="BA46" s="124"/>
      <c r="BB46" s="124"/>
      <c r="BC46" s="124"/>
      <c r="BD46" s="124"/>
      <c r="BE46" s="124"/>
      <c r="BF46" s="124"/>
      <c r="BG46" s="124"/>
      <c r="BH46" s="124"/>
      <c r="BI46" s="124"/>
      <c r="BJ46" s="140"/>
      <c r="BK46" s="124"/>
      <c r="BL46" s="124"/>
      <c r="BM46" s="124"/>
      <c r="BN46" s="124"/>
      <c r="BO46" s="124"/>
      <c r="BP46" s="124"/>
      <c r="BQ46" s="124"/>
      <c r="BR46" s="124"/>
      <c r="BS46" s="123"/>
      <c r="BT46" s="1"/>
      <c r="BU46" s="1"/>
      <c r="BV46" s="1"/>
      <c r="CA46" s="10"/>
      <c r="CB46" s="14"/>
      <c r="CC46" s="15"/>
      <c r="CD46" s="27" t="s">
        <v>253</v>
      </c>
      <c r="CE46" s="274" t="b">
        <v>0</v>
      </c>
      <c r="CF46" s="10"/>
      <c r="CG46" s="8">
        <f t="shared" si="0"/>
        <v>0</v>
      </c>
      <c r="CH46" t="str">
        <f>IF(AND(CG46=1,AC38=""),"No.6その他未入力","")</f>
        <v/>
      </c>
      <c r="CI46" s="119" t="s">
        <v>752</v>
      </c>
    </row>
    <row r="47" spans="1:87" ht="16.5" customHeight="1" x14ac:dyDescent="0.2">
      <c r="A47" s="515"/>
      <c r="B47" s="516"/>
      <c r="C47" s="590"/>
      <c r="D47" s="590"/>
      <c r="E47" s="590"/>
      <c r="F47" s="590"/>
      <c r="G47" s="590"/>
      <c r="H47" s="590"/>
      <c r="I47" s="590"/>
      <c r="J47" s="590"/>
      <c r="K47" s="521"/>
      <c r="L47" s="522"/>
      <c r="M47" s="522"/>
      <c r="N47" s="522"/>
      <c r="O47" s="522"/>
      <c r="P47" s="522"/>
      <c r="Q47" s="507" t="s">
        <v>101</v>
      </c>
      <c r="R47" s="507"/>
      <c r="S47" s="507"/>
      <c r="T47" s="507"/>
      <c r="U47" s="507"/>
      <c r="V47" s="508"/>
      <c r="W47" s="608" t="s">
        <v>84</v>
      </c>
      <c r="X47" s="507"/>
      <c r="Y47" s="605"/>
      <c r="Z47" s="605"/>
      <c r="AA47" s="605"/>
      <c r="AB47" s="605"/>
      <c r="AC47" s="605"/>
      <c r="AD47" s="605"/>
      <c r="AE47" s="605"/>
      <c r="AF47" s="607"/>
      <c r="AG47" s="649"/>
      <c r="AH47" s="649"/>
      <c r="AI47" s="649"/>
      <c r="AJ47" s="649"/>
      <c r="AK47" s="649"/>
      <c r="AL47" s="649"/>
      <c r="AM47" s="649"/>
      <c r="AN47" s="649"/>
      <c r="AO47" s="650"/>
      <c r="AQ47" s="129"/>
      <c r="AR47" s="130" t="str">
        <f>$CH$57</f>
        <v>No.8果物未入力</v>
      </c>
      <c r="AS47" s="124"/>
      <c r="AT47" s="124"/>
      <c r="AU47" s="124"/>
      <c r="AV47" s="124"/>
      <c r="AW47" s="124"/>
      <c r="AX47" s="124"/>
      <c r="AY47" s="124"/>
      <c r="AZ47" s="124"/>
      <c r="BA47" s="124"/>
      <c r="BB47" s="124"/>
      <c r="BC47" s="124"/>
      <c r="BD47" s="124"/>
      <c r="BE47" s="124"/>
      <c r="BF47" s="124"/>
      <c r="BG47" s="124"/>
      <c r="BH47" s="124"/>
      <c r="BI47" s="124"/>
      <c r="BJ47" s="140"/>
      <c r="BK47" s="124"/>
      <c r="BL47" s="124"/>
      <c r="BM47" s="124"/>
      <c r="BN47" s="124"/>
      <c r="BO47" s="124"/>
      <c r="BP47" s="124"/>
      <c r="BQ47" s="124"/>
      <c r="BR47" s="124"/>
      <c r="BS47" s="123"/>
      <c r="BT47" s="1"/>
      <c r="BU47" s="1"/>
      <c r="BV47" s="1"/>
      <c r="CA47" s="11"/>
      <c r="CB47" s="2"/>
      <c r="CC47" s="16"/>
      <c r="CD47" s="27" t="s">
        <v>264</v>
      </c>
      <c r="CE47" s="274" t="b">
        <v>0</v>
      </c>
      <c r="CF47" s="10"/>
      <c r="CG47" s="8">
        <f t="shared" si="0"/>
        <v>0</v>
      </c>
      <c r="CH47" s="14" t="str">
        <f>IF(AND(OR(CG45=1,CG46=1),CG47=1),"No.6選択矛盾","")</f>
        <v/>
      </c>
      <c r="CI47" s="25" t="s">
        <v>752</v>
      </c>
    </row>
    <row r="48" spans="1:87" ht="16.5" customHeight="1" x14ac:dyDescent="0.2">
      <c r="A48" s="515"/>
      <c r="B48" s="516"/>
      <c r="C48" s="590"/>
      <c r="D48" s="590"/>
      <c r="E48" s="590"/>
      <c r="F48" s="590"/>
      <c r="G48" s="590"/>
      <c r="H48" s="590"/>
      <c r="I48" s="590"/>
      <c r="J48" s="590"/>
      <c r="K48" s="521"/>
      <c r="L48" s="522"/>
      <c r="M48" s="522"/>
      <c r="N48" s="522"/>
      <c r="O48" s="522"/>
      <c r="P48" s="522"/>
      <c r="Q48" s="525" t="s">
        <v>102</v>
      </c>
      <c r="R48" s="525"/>
      <c r="S48" s="525"/>
      <c r="T48" s="525"/>
      <c r="U48" s="525"/>
      <c r="V48" s="526"/>
      <c r="W48" s="529" t="s">
        <v>90</v>
      </c>
      <c r="X48" s="525"/>
      <c r="Y48" s="587" t="s">
        <v>77</v>
      </c>
      <c r="Z48" s="587"/>
      <c r="AA48" s="587"/>
      <c r="AB48" s="587"/>
      <c r="AC48" s="587" t="s">
        <v>78</v>
      </c>
      <c r="AD48" s="587"/>
      <c r="AE48" s="587"/>
      <c r="AF48" s="588"/>
      <c r="AG48" s="649"/>
      <c r="AH48" s="649"/>
      <c r="AI48" s="649"/>
      <c r="AJ48" s="649"/>
      <c r="AK48" s="649"/>
      <c r="AL48" s="649"/>
      <c r="AM48" s="649"/>
      <c r="AN48" s="649"/>
      <c r="AO48" s="650"/>
      <c r="AQ48" s="129"/>
      <c r="AR48" s="130" t="str">
        <f>$CH$59</f>
        <v>No.8脂肪E比未入力</v>
      </c>
      <c r="AS48" s="124"/>
      <c r="AT48" s="124"/>
      <c r="AU48" s="124"/>
      <c r="AV48" s="124"/>
      <c r="AW48" s="124"/>
      <c r="AX48" s="124"/>
      <c r="AY48" s="124"/>
      <c r="AZ48" s="124"/>
      <c r="BA48" s="124"/>
      <c r="BB48" s="124"/>
      <c r="BC48" s="124"/>
      <c r="BD48" s="124"/>
      <c r="BE48" s="124"/>
      <c r="BF48" s="124"/>
      <c r="BG48" s="124"/>
      <c r="BH48" s="124"/>
      <c r="BI48" s="124"/>
      <c r="BJ48" s="140"/>
      <c r="BK48" s="124"/>
      <c r="BL48" s="124"/>
      <c r="BM48" s="124"/>
      <c r="BN48" s="124"/>
      <c r="BO48" s="124"/>
      <c r="BP48" s="124"/>
      <c r="BQ48" s="124"/>
      <c r="BR48" s="124"/>
      <c r="BS48" s="123"/>
      <c r="BT48" s="1"/>
      <c r="BU48" s="1"/>
      <c r="BV48" s="1"/>
      <c r="CA48" s="9" t="s">
        <v>265</v>
      </c>
      <c r="CB48" s="12" t="s">
        <v>266</v>
      </c>
      <c r="CC48" s="9" t="s">
        <v>267</v>
      </c>
      <c r="CD48" s="27" t="s">
        <v>268</v>
      </c>
      <c r="CE48" s="274" t="b">
        <v>0</v>
      </c>
      <c r="CF48" s="10"/>
      <c r="CG48" s="8">
        <f t="shared" si="0"/>
        <v>0</v>
      </c>
      <c r="CH48" s="12" t="str">
        <f>IF(AND(CG48=0,CG49=0),"No.7設定ｽﾀｯﾌ未入力",IF(AND(CE48=TRUE,CE49=TRUE),"No.7設定ｽﾀｯﾌ重複選択",""))</f>
        <v>No.7設定ｽﾀｯﾌ未入力</v>
      </c>
      <c r="CI48" s="119" t="s">
        <v>752</v>
      </c>
    </row>
    <row r="49" spans="1:87" ht="16.5" customHeight="1" thickBot="1" x14ac:dyDescent="0.25">
      <c r="A49" s="517"/>
      <c r="B49" s="518"/>
      <c r="C49" s="591"/>
      <c r="D49" s="591"/>
      <c r="E49" s="591"/>
      <c r="F49" s="591"/>
      <c r="G49" s="591"/>
      <c r="H49" s="591"/>
      <c r="I49" s="591"/>
      <c r="J49" s="591"/>
      <c r="K49" s="523"/>
      <c r="L49" s="524"/>
      <c r="M49" s="524"/>
      <c r="N49" s="524"/>
      <c r="O49" s="524"/>
      <c r="P49" s="524"/>
      <c r="Q49" s="527"/>
      <c r="R49" s="527"/>
      <c r="S49" s="527"/>
      <c r="T49" s="527"/>
      <c r="U49" s="527"/>
      <c r="V49" s="528"/>
      <c r="W49" s="530"/>
      <c r="X49" s="527"/>
      <c r="Y49" s="586"/>
      <c r="Z49" s="586"/>
      <c r="AA49" s="586"/>
      <c r="AB49" s="586"/>
      <c r="AC49" s="586"/>
      <c r="AD49" s="586"/>
      <c r="AE49" s="586"/>
      <c r="AF49" s="646"/>
      <c r="AG49" s="651"/>
      <c r="AH49" s="651"/>
      <c r="AI49" s="651"/>
      <c r="AJ49" s="651"/>
      <c r="AK49" s="651"/>
      <c r="AL49" s="651"/>
      <c r="AM49" s="651"/>
      <c r="AN49" s="651"/>
      <c r="AO49" s="652"/>
      <c r="AQ49" s="131"/>
      <c r="AR49" s="105"/>
      <c r="AS49" s="132"/>
      <c r="AT49" s="132"/>
      <c r="AU49" s="132"/>
      <c r="AV49" s="132"/>
      <c r="AW49" s="132"/>
      <c r="AX49" s="132"/>
      <c r="AY49" s="132"/>
      <c r="AZ49" s="132"/>
      <c r="BA49" s="132"/>
      <c r="BB49" s="132"/>
      <c r="BC49" s="132"/>
      <c r="BD49" s="132"/>
      <c r="BE49" s="132"/>
      <c r="BF49" s="132"/>
      <c r="BG49" s="132"/>
      <c r="BH49" s="132"/>
      <c r="BI49" s="132"/>
      <c r="BJ49" s="142"/>
      <c r="BK49" s="124"/>
      <c r="BL49" s="124"/>
      <c r="BM49" s="124"/>
      <c r="BN49" s="124"/>
      <c r="BO49" s="124"/>
      <c r="BP49" s="124"/>
      <c r="BQ49" s="124"/>
      <c r="BR49" s="124"/>
      <c r="BS49" s="123"/>
      <c r="BT49" s="1"/>
      <c r="BU49" s="1"/>
      <c r="BV49" s="1"/>
      <c r="CA49" s="10"/>
      <c r="CB49" s="14"/>
      <c r="CC49" s="11"/>
      <c r="CD49" s="27" t="s">
        <v>269</v>
      </c>
      <c r="CE49" s="274" t="b">
        <v>0</v>
      </c>
      <c r="CF49" s="10"/>
      <c r="CG49" s="8">
        <f t="shared" si="0"/>
        <v>0</v>
      </c>
      <c r="CH49" s="2"/>
      <c r="CI49" s="25"/>
    </row>
    <row r="50" spans="1:87" ht="16.5" customHeight="1" thickBot="1" x14ac:dyDescent="0.25">
      <c r="A50" s="4" t="s">
        <v>185</v>
      </c>
      <c r="B50" s="4"/>
      <c r="C50" s="202"/>
      <c r="D50" s="202"/>
      <c r="E50" s="202"/>
      <c r="F50" s="202"/>
      <c r="G50" s="202"/>
      <c r="H50" s="202"/>
      <c r="I50" s="202"/>
      <c r="J50" s="202"/>
      <c r="K50" s="4"/>
      <c r="L50" s="4"/>
      <c r="M50" s="4"/>
      <c r="N50" s="4"/>
      <c r="O50" s="4"/>
      <c r="P50" s="4"/>
      <c r="Q50" s="4"/>
      <c r="R50" s="4"/>
      <c r="S50" s="4"/>
      <c r="T50" s="4"/>
      <c r="U50" s="4"/>
      <c r="V50" s="4"/>
      <c r="W50" s="4"/>
      <c r="X50" s="4"/>
      <c r="Y50" s="4"/>
      <c r="Z50" s="203"/>
      <c r="AA50" s="4"/>
      <c r="AB50" s="4"/>
      <c r="AC50" s="4"/>
      <c r="AD50" s="4"/>
      <c r="AE50" s="4"/>
      <c r="AF50" s="4"/>
      <c r="AG50" s="204"/>
      <c r="AH50" s="204"/>
      <c r="AI50" s="204"/>
      <c r="AJ50" s="204"/>
      <c r="AK50" s="204"/>
      <c r="AL50" s="204"/>
      <c r="AM50" s="204"/>
      <c r="AN50" s="204"/>
      <c r="AO50" s="205" t="s">
        <v>186</v>
      </c>
      <c r="AQ50" s="126"/>
      <c r="AR50" s="126"/>
      <c r="AS50" s="126"/>
      <c r="AT50" s="126"/>
      <c r="AU50" s="126"/>
      <c r="AV50" s="126"/>
      <c r="AW50" s="126"/>
      <c r="AX50" s="126"/>
      <c r="AY50" s="126"/>
      <c r="AZ50" s="126"/>
      <c r="BA50" s="126"/>
      <c r="BB50" s="126"/>
      <c r="BC50" s="126"/>
      <c r="BD50" s="126"/>
      <c r="BE50" s="126"/>
      <c r="BF50" s="126"/>
      <c r="BG50" s="126"/>
      <c r="BH50" s="126"/>
      <c r="BI50" s="126"/>
      <c r="BJ50" s="126"/>
      <c r="BK50" s="124"/>
      <c r="BL50" s="124"/>
      <c r="BM50" s="124"/>
      <c r="BN50" s="124"/>
      <c r="BO50" s="124"/>
      <c r="BP50" s="124"/>
      <c r="BQ50" s="124"/>
      <c r="BR50" s="124"/>
      <c r="BS50" s="123"/>
      <c r="BT50" s="1"/>
      <c r="BU50" s="1"/>
      <c r="BV50" s="1"/>
      <c r="CA50" s="10"/>
      <c r="CB50" s="14"/>
      <c r="CC50" s="9" t="s">
        <v>270</v>
      </c>
      <c r="CD50" s="27" t="s">
        <v>272</v>
      </c>
      <c r="CE50" s="274" t="b">
        <v>0</v>
      </c>
      <c r="CF50" s="10"/>
      <c r="CG50" s="8">
        <f t="shared" si="0"/>
        <v>0</v>
      </c>
      <c r="CH50" s="14" t="str">
        <f>IF(AND(CG50=0,CG51=0,CG52=0),"No.7設定方法未入力",IF(OR(AND(CG50=1,CG51=1),AND(CG50=1,CG52=1),AND(CG51=1,CG52=1)),"No7設定方法重複選択",""))</f>
        <v>No.7設定方法未入力</v>
      </c>
      <c r="CI50" s="119" t="s">
        <v>752</v>
      </c>
    </row>
    <row r="51" spans="1:87" ht="16.5" customHeight="1" x14ac:dyDescent="0.2">
      <c r="A51" s="515" t="s">
        <v>73</v>
      </c>
      <c r="B51" s="516"/>
      <c r="C51" s="206" t="s">
        <v>824</v>
      </c>
      <c r="D51" s="124"/>
      <c r="E51" s="124"/>
      <c r="F51" s="124"/>
      <c r="G51" s="124"/>
      <c r="H51" s="124"/>
      <c r="I51" s="124"/>
      <c r="J51" s="124"/>
      <c r="K51" s="124"/>
      <c r="L51" s="124"/>
      <c r="M51" s="124"/>
      <c r="N51" s="124"/>
      <c r="O51" s="124"/>
      <c r="P51" s="124" t="s">
        <v>106</v>
      </c>
      <c r="Q51" s="124"/>
      <c r="R51" s="124"/>
      <c r="S51" s="124"/>
      <c r="T51" s="414"/>
      <c r="U51" s="414"/>
      <c r="V51" s="414"/>
      <c r="W51" s="414"/>
      <c r="X51" s="414"/>
      <c r="Y51" s="414"/>
      <c r="Z51" s="414"/>
      <c r="AA51" s="414"/>
      <c r="AB51" s="124" t="s">
        <v>11</v>
      </c>
      <c r="AC51" s="124"/>
      <c r="AD51" s="124"/>
      <c r="AE51" s="124"/>
      <c r="AF51" s="124"/>
      <c r="AG51" s="124"/>
      <c r="AH51" s="124"/>
      <c r="AI51" s="124"/>
      <c r="AJ51" s="124"/>
      <c r="AK51" s="124"/>
      <c r="AL51" s="124"/>
      <c r="AM51" s="124"/>
      <c r="AN51" s="124"/>
      <c r="AO51" s="207"/>
      <c r="AQ51" s="129"/>
      <c r="AR51" s="124"/>
      <c r="AS51" s="124"/>
      <c r="AT51" s="124"/>
      <c r="AU51" s="124"/>
      <c r="AV51" s="124"/>
      <c r="AW51" s="124"/>
      <c r="AX51" s="124"/>
      <c r="AY51" s="124"/>
      <c r="AZ51" s="124"/>
      <c r="BA51" s="124"/>
      <c r="BB51" s="124"/>
      <c r="BC51" s="124"/>
      <c r="BD51" s="124"/>
      <c r="BE51" s="124"/>
      <c r="BF51" s="124"/>
      <c r="BG51" s="124"/>
      <c r="BH51" s="124"/>
      <c r="BI51" s="124"/>
      <c r="BJ51" s="140"/>
      <c r="BK51" s="124"/>
      <c r="BL51" s="124"/>
      <c r="BM51" s="124"/>
      <c r="BN51" s="124"/>
      <c r="BO51" s="124"/>
      <c r="BP51" s="124"/>
      <c r="BQ51" s="124"/>
      <c r="BR51" s="124"/>
      <c r="BS51" s="123"/>
      <c r="BT51" s="1"/>
      <c r="BU51" s="1"/>
      <c r="BV51" s="1"/>
      <c r="CA51" s="10"/>
      <c r="CB51" s="14"/>
      <c r="CC51" s="10"/>
      <c r="CD51" s="27" t="s">
        <v>271</v>
      </c>
      <c r="CE51" s="274" t="b">
        <v>0</v>
      </c>
      <c r="CF51" s="10"/>
      <c r="CG51" s="8">
        <f t="shared" si="0"/>
        <v>0</v>
      </c>
      <c r="CH51" s="14" t="str">
        <f>IF(AND(CG52=1,X43=""),"No.7その他未入力","")</f>
        <v/>
      </c>
      <c r="CI51" s="119" t="s">
        <v>752</v>
      </c>
    </row>
    <row r="52" spans="1:87" ht="16.5" customHeight="1" x14ac:dyDescent="0.2">
      <c r="A52" s="450"/>
      <c r="B52" s="451"/>
      <c r="C52" s="159"/>
      <c r="D52" s="356" t="s">
        <v>103</v>
      </c>
      <c r="E52" s="454"/>
      <c r="F52" s="454"/>
      <c r="G52" s="454"/>
      <c r="H52" s="454"/>
      <c r="I52" s="454"/>
      <c r="J52" s="454"/>
      <c r="K52" s="454"/>
      <c r="L52" s="455"/>
      <c r="M52" s="356" t="s">
        <v>79</v>
      </c>
      <c r="N52" s="454"/>
      <c r="O52" s="454"/>
      <c r="P52" s="454"/>
      <c r="Q52" s="454"/>
      <c r="R52" s="456" t="s">
        <v>97</v>
      </c>
      <c r="S52" s="454"/>
      <c r="T52" s="454"/>
      <c r="U52" s="454"/>
      <c r="V52" s="455"/>
      <c r="W52" s="455" t="s">
        <v>80</v>
      </c>
      <c r="X52" s="355"/>
      <c r="Y52" s="355"/>
      <c r="Z52" s="355"/>
      <c r="AA52" s="355"/>
      <c r="AB52" s="355"/>
      <c r="AC52" s="355"/>
      <c r="AD52" s="355"/>
      <c r="AE52" s="355"/>
      <c r="AF52" s="355" t="s">
        <v>79</v>
      </c>
      <c r="AG52" s="355"/>
      <c r="AH52" s="355"/>
      <c r="AI52" s="355"/>
      <c r="AJ52" s="356"/>
      <c r="AK52" s="357" t="s">
        <v>97</v>
      </c>
      <c r="AL52" s="355"/>
      <c r="AM52" s="355"/>
      <c r="AN52" s="355"/>
      <c r="AO52" s="358"/>
      <c r="AQ52" s="129"/>
      <c r="AR52" s="124"/>
      <c r="AS52" s="124"/>
      <c r="AT52" s="124"/>
      <c r="AU52" s="124"/>
      <c r="AV52" s="124"/>
      <c r="AW52" s="124"/>
      <c r="AX52" s="124"/>
      <c r="AY52" s="124"/>
      <c r="AZ52" s="124"/>
      <c r="BA52" s="124"/>
      <c r="BB52" s="124"/>
      <c r="BC52" s="124"/>
      <c r="BD52" s="124"/>
      <c r="BE52" s="124"/>
      <c r="BF52" s="124"/>
      <c r="BG52" s="124"/>
      <c r="BH52" s="124"/>
      <c r="BI52" s="124"/>
      <c r="BJ52" s="140"/>
      <c r="BK52" s="124"/>
      <c r="BL52" s="124"/>
      <c r="BM52" s="124"/>
      <c r="BN52" s="124"/>
      <c r="BO52" s="124"/>
      <c r="BP52" s="124"/>
      <c r="BQ52" s="124"/>
      <c r="BR52" s="124"/>
      <c r="BS52" s="123"/>
      <c r="BT52" s="1"/>
      <c r="BU52" s="1"/>
      <c r="BV52" s="1"/>
      <c r="CA52" s="11"/>
      <c r="CB52" s="2"/>
      <c r="CC52" s="11"/>
      <c r="CD52" s="27" t="s">
        <v>253</v>
      </c>
      <c r="CE52" s="274" t="b">
        <v>0</v>
      </c>
      <c r="CF52" s="10"/>
      <c r="CG52" s="8">
        <f t="shared" si="0"/>
        <v>0</v>
      </c>
      <c r="CH52" s="2"/>
      <c r="CI52" s="25"/>
    </row>
    <row r="53" spans="1:87" ht="16.5" customHeight="1" x14ac:dyDescent="0.2">
      <c r="A53" s="450"/>
      <c r="B53" s="451"/>
      <c r="C53" s="159"/>
      <c r="D53" s="438" t="s">
        <v>81</v>
      </c>
      <c r="E53" s="439"/>
      <c r="F53" s="439"/>
      <c r="G53" s="439"/>
      <c r="H53" s="439"/>
      <c r="I53" s="439"/>
      <c r="J53" s="439"/>
      <c r="K53" s="439" t="s">
        <v>802</v>
      </c>
      <c r="L53" s="444"/>
      <c r="M53" s="445"/>
      <c r="N53" s="446"/>
      <c r="O53" s="446"/>
      <c r="P53" s="446"/>
      <c r="Q53" s="446"/>
      <c r="R53" s="457"/>
      <c r="S53" s="446"/>
      <c r="T53" s="446"/>
      <c r="U53" s="446"/>
      <c r="V53" s="458"/>
      <c r="W53" s="459" t="s">
        <v>82</v>
      </c>
      <c r="X53" s="459"/>
      <c r="Y53" s="459"/>
      <c r="Z53" s="459"/>
      <c r="AA53" s="459"/>
      <c r="AB53" s="459"/>
      <c r="AC53" s="459"/>
      <c r="AD53" s="439" t="s">
        <v>93</v>
      </c>
      <c r="AE53" s="444"/>
      <c r="AF53" s="440"/>
      <c r="AG53" s="441"/>
      <c r="AH53" s="441"/>
      <c r="AI53" s="441"/>
      <c r="AJ53" s="441"/>
      <c r="AK53" s="442"/>
      <c r="AL53" s="441"/>
      <c r="AM53" s="441"/>
      <c r="AN53" s="441"/>
      <c r="AO53" s="443"/>
      <c r="AQ53" s="129"/>
      <c r="AR53" s="124"/>
      <c r="AS53" s="124"/>
      <c r="AT53" s="124"/>
      <c r="AU53" s="124"/>
      <c r="AV53" s="124"/>
      <c r="AW53" s="124"/>
      <c r="AX53" s="124"/>
      <c r="AY53" s="124"/>
      <c r="AZ53" s="124"/>
      <c r="BA53" s="124"/>
      <c r="BB53" s="124"/>
      <c r="BC53" s="124"/>
      <c r="BD53" s="124"/>
      <c r="BE53" s="124"/>
      <c r="BF53" s="124"/>
      <c r="BG53" s="124"/>
      <c r="BH53" s="124"/>
      <c r="BI53" s="124"/>
      <c r="BJ53" s="140"/>
      <c r="BK53" s="124"/>
      <c r="BL53" s="124"/>
      <c r="BM53" s="124"/>
      <c r="BN53" s="124"/>
      <c r="BO53" s="124"/>
      <c r="BP53" s="124"/>
      <c r="BQ53" s="124"/>
      <c r="BR53" s="124"/>
      <c r="BS53" s="123"/>
      <c r="BT53" s="1"/>
      <c r="BU53" s="1"/>
      <c r="BV53" s="1"/>
      <c r="CA53" s="9" t="s">
        <v>282</v>
      </c>
      <c r="CB53" s="12" t="s">
        <v>283</v>
      </c>
      <c r="CC53" s="30" t="s">
        <v>284</v>
      </c>
      <c r="CD53" s="8" t="s">
        <v>288</v>
      </c>
      <c r="CE53" s="276" t="str">
        <f>IF(Y45="","FALSE","TRUE")</f>
        <v>FALSE</v>
      </c>
      <c r="CF53" s="1"/>
      <c r="CG53" s="8">
        <f t="shared" ref="CG53:CG60" si="1">IF(CE53="TRUE",1,0)</f>
        <v>0</v>
      </c>
      <c r="CH53" s="12" t="str">
        <f>IF(AND(CG53=0,CG54=0),"No.8食塩未入力",IF(CG53=0,"No.8食塩目標量未入力",IF(CG54=0,"No.8食塩給与量未入力","")))</f>
        <v>No.8食塩未入力</v>
      </c>
      <c r="CI53" s="119" t="s">
        <v>753</v>
      </c>
    </row>
    <row r="54" spans="1:87" ht="16.5" customHeight="1" x14ac:dyDescent="0.2">
      <c r="A54" s="450"/>
      <c r="B54" s="451"/>
      <c r="C54" s="159"/>
      <c r="D54" s="434" t="s">
        <v>83</v>
      </c>
      <c r="E54" s="435"/>
      <c r="F54" s="435"/>
      <c r="G54" s="435"/>
      <c r="H54" s="435"/>
      <c r="I54" s="435"/>
      <c r="J54" s="435"/>
      <c r="K54" s="379" t="s">
        <v>104</v>
      </c>
      <c r="L54" s="380"/>
      <c r="M54" s="378"/>
      <c r="N54" s="351"/>
      <c r="O54" s="351"/>
      <c r="P54" s="351"/>
      <c r="Q54" s="351"/>
      <c r="R54" s="350"/>
      <c r="S54" s="351"/>
      <c r="T54" s="351"/>
      <c r="U54" s="351"/>
      <c r="V54" s="436"/>
      <c r="W54" s="379" t="s">
        <v>85</v>
      </c>
      <c r="X54" s="379"/>
      <c r="Y54" s="379"/>
      <c r="Z54" s="379"/>
      <c r="AA54" s="379"/>
      <c r="AB54" s="379"/>
      <c r="AC54" s="379"/>
      <c r="AD54" s="435" t="s">
        <v>93</v>
      </c>
      <c r="AE54" s="437"/>
      <c r="AF54" s="378"/>
      <c r="AG54" s="351"/>
      <c r="AH54" s="351"/>
      <c r="AI54" s="351"/>
      <c r="AJ54" s="351"/>
      <c r="AK54" s="350"/>
      <c r="AL54" s="351"/>
      <c r="AM54" s="351"/>
      <c r="AN54" s="351"/>
      <c r="AO54" s="352"/>
      <c r="AQ54" s="129"/>
      <c r="AR54" s="124"/>
      <c r="AS54" s="124"/>
      <c r="AT54" s="124"/>
      <c r="AU54" s="124"/>
      <c r="AV54" s="124"/>
      <c r="AW54" s="124"/>
      <c r="AX54" s="124"/>
      <c r="AY54" s="124"/>
      <c r="AZ54" s="124"/>
      <c r="BA54" s="124"/>
      <c r="BB54" s="124"/>
      <c r="BC54" s="124"/>
      <c r="BD54" s="124"/>
      <c r="BE54" s="124"/>
      <c r="BF54" s="124"/>
      <c r="BG54" s="124"/>
      <c r="BH54" s="124"/>
      <c r="BI54" s="124"/>
      <c r="BJ54" s="140"/>
      <c r="BK54" s="124"/>
      <c r="BL54" s="124"/>
      <c r="BM54" s="124"/>
      <c r="BN54" s="124"/>
      <c r="BO54" s="124"/>
      <c r="BP54" s="124"/>
      <c r="BQ54" s="124"/>
      <c r="BR54" s="124"/>
      <c r="BS54" s="123"/>
      <c r="BT54" s="1"/>
      <c r="BU54" s="1"/>
      <c r="BV54" s="1"/>
      <c r="CA54" s="10"/>
      <c r="CB54" s="14"/>
      <c r="CC54" s="11"/>
      <c r="CD54" s="8" t="s">
        <v>289</v>
      </c>
      <c r="CE54" s="276" t="str">
        <f>IF(AC45="","FALSE","TRUE")</f>
        <v>FALSE</v>
      </c>
      <c r="CF54" s="1"/>
      <c r="CG54" s="8">
        <f t="shared" si="1"/>
        <v>0</v>
      </c>
      <c r="CH54" s="2"/>
      <c r="CI54" s="25"/>
    </row>
    <row r="55" spans="1:87" ht="16.5" customHeight="1" x14ac:dyDescent="0.2">
      <c r="A55" s="450"/>
      <c r="B55" s="451"/>
      <c r="C55" s="159"/>
      <c r="D55" s="434" t="s">
        <v>86</v>
      </c>
      <c r="E55" s="435"/>
      <c r="F55" s="435"/>
      <c r="G55" s="435"/>
      <c r="H55" s="435"/>
      <c r="I55" s="435"/>
      <c r="J55" s="435"/>
      <c r="K55" s="379" t="s">
        <v>104</v>
      </c>
      <c r="L55" s="380"/>
      <c r="M55" s="378"/>
      <c r="N55" s="351"/>
      <c r="O55" s="351"/>
      <c r="P55" s="351"/>
      <c r="Q55" s="351"/>
      <c r="R55" s="350"/>
      <c r="S55" s="351"/>
      <c r="T55" s="351"/>
      <c r="U55" s="351"/>
      <c r="V55" s="436"/>
      <c r="W55" s="379" t="s">
        <v>87</v>
      </c>
      <c r="X55" s="379"/>
      <c r="Y55" s="379"/>
      <c r="Z55" s="379"/>
      <c r="AA55" s="379"/>
      <c r="AB55" s="379"/>
      <c r="AC55" s="379"/>
      <c r="AD55" s="435" t="s">
        <v>104</v>
      </c>
      <c r="AE55" s="437"/>
      <c r="AF55" s="665" t="str">
        <f>IF(Y45="","",Y45)</f>
        <v/>
      </c>
      <c r="AG55" s="666"/>
      <c r="AH55" s="666"/>
      <c r="AI55" s="666"/>
      <c r="AJ55" s="666"/>
      <c r="AK55" s="667" t="str">
        <f>IF(AC45="","",AC45)</f>
        <v/>
      </c>
      <c r="AL55" s="666"/>
      <c r="AM55" s="666"/>
      <c r="AN55" s="666"/>
      <c r="AO55" s="668"/>
      <c r="AQ55" s="129"/>
      <c r="AR55" s="124"/>
      <c r="AS55" s="124"/>
      <c r="AT55" s="124"/>
      <c r="AU55" s="124"/>
      <c r="AV55" s="124"/>
      <c r="AW55" s="124"/>
      <c r="AX55" s="124"/>
      <c r="AY55" s="124"/>
      <c r="AZ55" s="124"/>
      <c r="BA55" s="124"/>
      <c r="BB55" s="124"/>
      <c r="BC55" s="124"/>
      <c r="BD55" s="124"/>
      <c r="BE55" s="124"/>
      <c r="BF55" s="124"/>
      <c r="BG55" s="124"/>
      <c r="BH55" s="124"/>
      <c r="BI55" s="124"/>
      <c r="BJ55" s="140"/>
      <c r="BK55" s="124"/>
      <c r="BL55" s="124"/>
      <c r="BM55" s="124"/>
      <c r="BN55" s="124"/>
      <c r="BO55" s="124"/>
      <c r="BP55" s="124"/>
      <c r="BQ55" s="124"/>
      <c r="BR55" s="124"/>
      <c r="BS55" s="123"/>
      <c r="BT55" s="1"/>
      <c r="BU55" s="1"/>
      <c r="BV55" s="1"/>
      <c r="CA55" s="10"/>
      <c r="CB55" s="10"/>
      <c r="CC55" s="30" t="s">
        <v>285</v>
      </c>
      <c r="CD55" s="8" t="s">
        <v>288</v>
      </c>
      <c r="CE55" s="276" t="str">
        <f>IF(Y46="","FALSE","TRUE")</f>
        <v>FALSE</v>
      </c>
      <c r="CF55" s="1"/>
      <c r="CG55" s="8">
        <f t="shared" si="1"/>
        <v>0</v>
      </c>
      <c r="CH55" s="12" t="str">
        <f>IF(AND(CG55=0,CG56=0),"No.8野菜未入力",IF(CG55=0,"No.8野菜目標量未入力",IF(CG56=0,"No.8野菜給与量未入力","")))</f>
        <v>No.8野菜未入力</v>
      </c>
      <c r="CI55" s="119" t="s">
        <v>753</v>
      </c>
    </row>
    <row r="56" spans="1:87" ht="16.5" customHeight="1" x14ac:dyDescent="0.2">
      <c r="A56" s="450"/>
      <c r="B56" s="451"/>
      <c r="C56" s="159"/>
      <c r="D56" s="434" t="s">
        <v>89</v>
      </c>
      <c r="E56" s="435"/>
      <c r="F56" s="435"/>
      <c r="G56" s="435"/>
      <c r="H56" s="435"/>
      <c r="I56" s="435"/>
      <c r="J56" s="435"/>
      <c r="K56" s="379" t="s">
        <v>104</v>
      </c>
      <c r="L56" s="380"/>
      <c r="M56" s="378"/>
      <c r="N56" s="351"/>
      <c r="O56" s="351"/>
      <c r="P56" s="351"/>
      <c r="Q56" s="351"/>
      <c r="R56" s="350"/>
      <c r="S56" s="351"/>
      <c r="T56" s="351"/>
      <c r="U56" s="351"/>
      <c r="V56" s="436"/>
      <c r="W56" s="379" t="s">
        <v>94</v>
      </c>
      <c r="X56" s="379"/>
      <c r="Y56" s="379"/>
      <c r="Z56" s="379"/>
      <c r="AA56" s="379"/>
      <c r="AB56" s="379"/>
      <c r="AC56" s="379"/>
      <c r="AD56" s="435" t="s">
        <v>105</v>
      </c>
      <c r="AE56" s="437"/>
      <c r="AF56" s="378"/>
      <c r="AG56" s="351"/>
      <c r="AH56" s="351" t="s">
        <v>88</v>
      </c>
      <c r="AI56" s="351"/>
      <c r="AJ56" s="351"/>
      <c r="AK56" s="350"/>
      <c r="AL56" s="351"/>
      <c r="AM56" s="351" t="s">
        <v>88</v>
      </c>
      <c r="AN56" s="351"/>
      <c r="AO56" s="352"/>
      <c r="AQ56" s="129"/>
      <c r="AR56" s="124"/>
      <c r="AS56" s="124"/>
      <c r="AT56" s="124"/>
      <c r="AU56" s="124"/>
      <c r="AV56" s="124"/>
      <c r="AW56" s="124"/>
      <c r="AX56" s="124"/>
      <c r="AY56" s="124"/>
      <c r="AZ56" s="124"/>
      <c r="BA56" s="124"/>
      <c r="BB56" s="124"/>
      <c r="BC56" s="124"/>
      <c r="BD56" s="124"/>
      <c r="BE56" s="124"/>
      <c r="BF56" s="124"/>
      <c r="BG56" s="124"/>
      <c r="BH56" s="124"/>
      <c r="BI56" s="124"/>
      <c r="BJ56" s="140"/>
      <c r="BK56" s="124"/>
      <c r="BL56" s="124"/>
      <c r="BM56" s="124"/>
      <c r="BN56" s="124"/>
      <c r="BO56" s="124"/>
      <c r="BP56" s="124"/>
      <c r="BQ56" s="124"/>
      <c r="BR56" s="124"/>
      <c r="BS56" s="123"/>
      <c r="BT56" s="1"/>
      <c r="BU56" s="1"/>
      <c r="BV56" s="1"/>
      <c r="CA56" s="10"/>
      <c r="CB56" s="10"/>
      <c r="CC56" s="11"/>
      <c r="CD56" s="8" t="s">
        <v>289</v>
      </c>
      <c r="CE56" s="276" t="str">
        <f>IF(AC46="","FALSE","TRUE")</f>
        <v>FALSE</v>
      </c>
      <c r="CF56" s="10"/>
      <c r="CG56" s="8">
        <f t="shared" si="1"/>
        <v>0</v>
      </c>
      <c r="CH56" s="2"/>
      <c r="CI56" s="25"/>
    </row>
    <row r="57" spans="1:87" ht="16.5" customHeight="1" x14ac:dyDescent="0.2">
      <c r="A57" s="450"/>
      <c r="B57" s="451"/>
      <c r="C57" s="159"/>
      <c r="D57" s="434" t="s">
        <v>91</v>
      </c>
      <c r="E57" s="435"/>
      <c r="F57" s="435"/>
      <c r="G57" s="435"/>
      <c r="H57" s="435"/>
      <c r="I57" s="435"/>
      <c r="J57" s="435"/>
      <c r="K57" s="379" t="s">
        <v>104</v>
      </c>
      <c r="L57" s="380"/>
      <c r="M57" s="378"/>
      <c r="N57" s="351"/>
      <c r="O57" s="351"/>
      <c r="P57" s="351"/>
      <c r="Q57" s="351"/>
      <c r="R57" s="350"/>
      <c r="S57" s="351"/>
      <c r="T57" s="351"/>
      <c r="U57" s="351"/>
      <c r="V57" s="436"/>
      <c r="W57" s="379" t="s">
        <v>95</v>
      </c>
      <c r="X57" s="379"/>
      <c r="Y57" s="379"/>
      <c r="Z57" s="379"/>
      <c r="AA57" s="379"/>
      <c r="AB57" s="379"/>
      <c r="AC57" s="379"/>
      <c r="AD57" s="435" t="s">
        <v>105</v>
      </c>
      <c r="AE57" s="437"/>
      <c r="AF57" s="665" t="str">
        <f>IF(Y49="","",Y49)</f>
        <v/>
      </c>
      <c r="AG57" s="666"/>
      <c r="AH57" s="666"/>
      <c r="AI57" s="666"/>
      <c r="AJ57" s="666"/>
      <c r="AK57" s="667" t="str">
        <f>IF(AC49="","",AC49)</f>
        <v/>
      </c>
      <c r="AL57" s="666"/>
      <c r="AM57" s="666"/>
      <c r="AN57" s="666"/>
      <c r="AO57" s="668"/>
      <c r="AQ57" s="129"/>
      <c r="AR57" s="124"/>
      <c r="AS57" s="124"/>
      <c r="AT57" s="124"/>
      <c r="AU57" s="124"/>
      <c r="AV57" s="124"/>
      <c r="AW57" s="124"/>
      <c r="AX57" s="124"/>
      <c r="AY57" s="124"/>
      <c r="AZ57" s="124"/>
      <c r="BA57" s="124"/>
      <c r="BB57" s="124"/>
      <c r="BC57" s="124"/>
      <c r="BD57" s="124"/>
      <c r="BE57" s="124"/>
      <c r="BF57" s="124"/>
      <c r="BG57" s="124"/>
      <c r="BH57" s="124"/>
      <c r="BI57" s="124"/>
      <c r="BJ57" s="140"/>
      <c r="BK57" s="124"/>
      <c r="BL57" s="124"/>
      <c r="BM57" s="124"/>
      <c r="BN57" s="124"/>
      <c r="BO57" s="124"/>
      <c r="BP57" s="124"/>
      <c r="BQ57" s="124"/>
      <c r="BR57" s="124"/>
      <c r="BS57" s="123"/>
      <c r="BT57" s="1"/>
      <c r="BU57" s="1"/>
      <c r="BV57" s="1"/>
      <c r="CA57" s="10"/>
      <c r="CB57" s="10"/>
      <c r="CC57" s="30" t="s">
        <v>286</v>
      </c>
      <c r="CD57" s="8" t="s">
        <v>288</v>
      </c>
      <c r="CE57" s="276" t="str">
        <f>IF(Y47="","FALSE","TRUE")</f>
        <v>FALSE</v>
      </c>
      <c r="CF57" s="10"/>
      <c r="CG57" s="8">
        <f t="shared" si="1"/>
        <v>0</v>
      </c>
      <c r="CH57" s="12" t="str">
        <f>IF(AND(CG57=0,CG58=0),"No.8果物未入力",IF(CG57=0,"No.8果物目標量未入力",IF(CG58=0,"No.8果物給与量未入力","")))</f>
        <v>No.8果物未入力</v>
      </c>
      <c r="CI57" s="119" t="s">
        <v>753</v>
      </c>
    </row>
    <row r="58" spans="1:87" ht="16.5" customHeight="1" x14ac:dyDescent="0.2">
      <c r="A58" s="450"/>
      <c r="B58" s="451"/>
      <c r="C58" s="159"/>
      <c r="D58" s="434" t="s">
        <v>181</v>
      </c>
      <c r="E58" s="435"/>
      <c r="F58" s="435"/>
      <c r="G58" s="435"/>
      <c r="H58" s="435"/>
      <c r="I58" s="435"/>
      <c r="J58" s="435"/>
      <c r="K58" s="379" t="s">
        <v>803</v>
      </c>
      <c r="L58" s="380"/>
      <c r="M58" s="447"/>
      <c r="N58" s="427"/>
      <c r="O58" s="427"/>
      <c r="P58" s="427"/>
      <c r="Q58" s="427"/>
      <c r="R58" s="426"/>
      <c r="S58" s="427"/>
      <c r="T58" s="427"/>
      <c r="U58" s="427"/>
      <c r="V58" s="428"/>
      <c r="W58" s="429" t="s">
        <v>96</v>
      </c>
      <c r="X58" s="429"/>
      <c r="Y58" s="429"/>
      <c r="Z58" s="429"/>
      <c r="AA58" s="429"/>
      <c r="AB58" s="429"/>
      <c r="AC58" s="429"/>
      <c r="AD58" s="430" t="s">
        <v>105</v>
      </c>
      <c r="AE58" s="431"/>
      <c r="AF58" s="374"/>
      <c r="AG58" s="375"/>
      <c r="AH58" s="375" t="s">
        <v>88</v>
      </c>
      <c r="AI58" s="375"/>
      <c r="AJ58" s="375"/>
      <c r="AK58" s="376"/>
      <c r="AL58" s="375"/>
      <c r="AM58" s="375" t="s">
        <v>88</v>
      </c>
      <c r="AN58" s="375"/>
      <c r="AO58" s="377"/>
      <c r="AQ58" s="129"/>
      <c r="AR58" s="124"/>
      <c r="AS58" s="124"/>
      <c r="AT58" s="124"/>
      <c r="AU58" s="124"/>
      <c r="AV58" s="124"/>
      <c r="AW58" s="124"/>
      <c r="AX58" s="124"/>
      <c r="AY58" s="124"/>
      <c r="AZ58" s="124"/>
      <c r="BA58" s="124"/>
      <c r="BB58" s="124"/>
      <c r="BC58" s="124"/>
      <c r="BD58" s="124"/>
      <c r="BE58" s="124"/>
      <c r="BF58" s="124"/>
      <c r="BG58" s="124"/>
      <c r="BH58" s="124"/>
      <c r="BI58" s="124"/>
      <c r="BJ58" s="140"/>
      <c r="BK58" s="124"/>
      <c r="BL58" s="124"/>
      <c r="BM58" s="124"/>
      <c r="BN58" s="124"/>
      <c r="BO58" s="124"/>
      <c r="BP58" s="124"/>
      <c r="BQ58" s="124"/>
      <c r="BR58" s="124"/>
      <c r="BS58" s="123"/>
      <c r="BT58" s="1"/>
      <c r="BU58" s="1"/>
      <c r="BV58" s="1"/>
      <c r="CA58" s="10"/>
      <c r="CB58" s="10"/>
      <c r="CC58" s="11"/>
      <c r="CD58" s="8" t="s">
        <v>289</v>
      </c>
      <c r="CE58" s="276" t="str">
        <f>IF(AC47="","FALSE","TRUE")</f>
        <v>FALSE</v>
      </c>
      <c r="CF58" s="10"/>
      <c r="CG58" s="8">
        <f t="shared" si="1"/>
        <v>0</v>
      </c>
      <c r="CH58" s="2"/>
      <c r="CI58" s="25"/>
    </row>
    <row r="59" spans="1:87" ht="16.5" customHeight="1" x14ac:dyDescent="0.2">
      <c r="A59" s="450"/>
      <c r="B59" s="451"/>
      <c r="C59" s="159"/>
      <c r="D59" s="434" t="s">
        <v>182</v>
      </c>
      <c r="E59" s="435"/>
      <c r="F59" s="435"/>
      <c r="G59" s="435"/>
      <c r="H59" s="435"/>
      <c r="I59" s="435"/>
      <c r="J59" s="435"/>
      <c r="K59" s="379" t="s">
        <v>93</v>
      </c>
      <c r="L59" s="380"/>
      <c r="M59" s="381"/>
      <c r="N59" s="382"/>
      <c r="O59" s="382"/>
      <c r="P59" s="382"/>
      <c r="Q59" s="382"/>
      <c r="R59" s="383"/>
      <c r="S59" s="382"/>
      <c r="T59" s="382"/>
      <c r="U59" s="382"/>
      <c r="V59" s="384"/>
      <c r="W59" s="404" t="s">
        <v>92</v>
      </c>
      <c r="X59" s="405"/>
      <c r="Y59" s="405"/>
      <c r="Z59" s="405"/>
      <c r="AA59" s="405"/>
      <c r="AB59" s="405"/>
      <c r="AC59" s="405"/>
      <c r="AD59" s="405"/>
      <c r="AE59" s="405"/>
      <c r="AF59" s="405"/>
      <c r="AG59" s="405"/>
      <c r="AH59" s="405"/>
      <c r="AI59" s="405"/>
      <c r="AJ59" s="405"/>
      <c r="AK59" s="405"/>
      <c r="AL59" s="405"/>
      <c r="AM59" s="405"/>
      <c r="AN59" s="405"/>
      <c r="AO59" s="406"/>
      <c r="AQ59" s="129"/>
      <c r="AR59" s="124"/>
      <c r="AS59" s="124"/>
      <c r="AT59" s="124"/>
      <c r="AU59" s="124"/>
      <c r="AV59" s="124"/>
      <c r="AW59" s="124"/>
      <c r="AX59" s="124"/>
      <c r="AY59" s="124"/>
      <c r="AZ59" s="124"/>
      <c r="BA59" s="124"/>
      <c r="BB59" s="124"/>
      <c r="BC59" s="124"/>
      <c r="BD59" s="124"/>
      <c r="BE59" s="124"/>
      <c r="BF59" s="124"/>
      <c r="BG59" s="124"/>
      <c r="BH59" s="124"/>
      <c r="BI59" s="124"/>
      <c r="BJ59" s="140"/>
      <c r="BK59" s="124"/>
      <c r="BL59" s="124"/>
      <c r="BM59" s="124"/>
      <c r="BN59" s="124"/>
      <c r="BO59" s="124"/>
      <c r="BP59" s="124"/>
      <c r="BQ59" s="124"/>
      <c r="BR59" s="124"/>
      <c r="BS59" s="123"/>
      <c r="BT59" s="1"/>
      <c r="BU59" s="1"/>
      <c r="BV59" s="1"/>
      <c r="CA59" s="10"/>
      <c r="CB59" s="10"/>
      <c r="CC59" s="30" t="s">
        <v>287</v>
      </c>
      <c r="CD59" s="8" t="s">
        <v>288</v>
      </c>
      <c r="CE59" s="276" t="str">
        <f>IF(Y49="","FALSE","TRUE")</f>
        <v>FALSE</v>
      </c>
      <c r="CF59" s="10"/>
      <c r="CG59" s="8">
        <f t="shared" si="1"/>
        <v>0</v>
      </c>
      <c r="CH59" s="12" t="str">
        <f>IF(AND(CG59=0,CG60=0),"No.8脂肪E比未入力",IF(CG59=0,"No.8脂肪E比目標未入力",IF(CG60=0,"No.8脂肪E比給与未入力","")))</f>
        <v>No.8脂肪E比未入力</v>
      </c>
      <c r="CI59" s="119" t="s">
        <v>753</v>
      </c>
    </row>
    <row r="60" spans="1:87" ht="16.5" customHeight="1" x14ac:dyDescent="0.2">
      <c r="A60" s="450"/>
      <c r="B60" s="451"/>
      <c r="C60" s="159"/>
      <c r="D60" s="434" t="s">
        <v>183</v>
      </c>
      <c r="E60" s="435"/>
      <c r="F60" s="435"/>
      <c r="G60" s="435"/>
      <c r="H60" s="435"/>
      <c r="I60" s="435"/>
      <c r="J60" s="435"/>
      <c r="K60" s="379" t="s">
        <v>93</v>
      </c>
      <c r="L60" s="380"/>
      <c r="M60" s="381"/>
      <c r="N60" s="382"/>
      <c r="O60" s="382"/>
      <c r="P60" s="382"/>
      <c r="Q60" s="382"/>
      <c r="R60" s="383"/>
      <c r="S60" s="382"/>
      <c r="T60" s="382"/>
      <c r="U60" s="382"/>
      <c r="V60" s="384"/>
      <c r="W60" s="407"/>
      <c r="X60" s="408"/>
      <c r="Y60" s="408"/>
      <c r="Z60" s="408"/>
      <c r="AA60" s="408"/>
      <c r="AB60" s="408"/>
      <c r="AC60" s="408"/>
      <c r="AD60" s="408"/>
      <c r="AE60" s="408"/>
      <c r="AF60" s="408"/>
      <c r="AG60" s="408"/>
      <c r="AH60" s="408"/>
      <c r="AI60" s="408"/>
      <c r="AJ60" s="408"/>
      <c r="AK60" s="408"/>
      <c r="AL60" s="408"/>
      <c r="AM60" s="408"/>
      <c r="AN60" s="408"/>
      <c r="AO60" s="409"/>
      <c r="AQ60" s="129"/>
      <c r="AR60" s="135"/>
      <c r="AS60" s="135"/>
      <c r="AT60" s="135"/>
      <c r="AU60" s="135"/>
      <c r="AV60" s="135"/>
      <c r="AW60" s="135"/>
      <c r="AX60" s="135"/>
      <c r="AY60" s="135"/>
      <c r="AZ60" s="135"/>
      <c r="BA60" s="135"/>
      <c r="BB60" s="135"/>
      <c r="BC60" s="135"/>
      <c r="BD60" s="135"/>
      <c r="BE60" s="135"/>
      <c r="BF60" s="135"/>
      <c r="BG60" s="135"/>
      <c r="BH60" s="135"/>
      <c r="BI60" s="135"/>
      <c r="BJ60" s="141"/>
      <c r="BK60" s="135"/>
      <c r="BL60" s="135"/>
      <c r="BM60" s="135"/>
      <c r="BN60" s="135"/>
      <c r="BO60" s="124"/>
      <c r="BP60" s="124"/>
      <c r="BQ60" s="124"/>
      <c r="BR60" s="124"/>
      <c r="BS60" s="123"/>
      <c r="BT60" s="1"/>
      <c r="BU60" s="1"/>
      <c r="BV60" s="1"/>
      <c r="CA60" s="11"/>
      <c r="CB60" s="11"/>
      <c r="CC60" s="11"/>
      <c r="CD60" s="8" t="s">
        <v>289</v>
      </c>
      <c r="CE60" s="276" t="str">
        <f>IF(AC49="","FALSE","TRUE")</f>
        <v>FALSE</v>
      </c>
      <c r="CF60" s="11"/>
      <c r="CG60" s="8">
        <f t="shared" si="1"/>
        <v>0</v>
      </c>
      <c r="CH60" s="2"/>
      <c r="CI60" s="25"/>
    </row>
    <row r="61" spans="1:87" ht="16.5" customHeight="1" thickBot="1" x14ac:dyDescent="0.25">
      <c r="A61" s="452"/>
      <c r="B61" s="453"/>
      <c r="C61" s="159"/>
      <c r="D61" s="389" t="s">
        <v>184</v>
      </c>
      <c r="E61" s="390"/>
      <c r="F61" s="390"/>
      <c r="G61" s="390"/>
      <c r="H61" s="390"/>
      <c r="I61" s="390"/>
      <c r="J61" s="390"/>
      <c r="K61" s="359" t="s">
        <v>93</v>
      </c>
      <c r="L61" s="360"/>
      <c r="M61" s="361"/>
      <c r="N61" s="362"/>
      <c r="O61" s="362"/>
      <c r="P61" s="362"/>
      <c r="Q61" s="362"/>
      <c r="R61" s="363"/>
      <c r="S61" s="362"/>
      <c r="T61" s="362"/>
      <c r="U61" s="362"/>
      <c r="V61" s="364"/>
      <c r="W61" s="410"/>
      <c r="X61" s="411"/>
      <c r="Y61" s="411"/>
      <c r="Z61" s="411"/>
      <c r="AA61" s="411"/>
      <c r="AB61" s="411"/>
      <c r="AC61" s="411"/>
      <c r="AD61" s="411"/>
      <c r="AE61" s="411"/>
      <c r="AF61" s="411"/>
      <c r="AG61" s="411"/>
      <c r="AH61" s="411"/>
      <c r="AI61" s="411"/>
      <c r="AJ61" s="411"/>
      <c r="AK61" s="411"/>
      <c r="AL61" s="411"/>
      <c r="AM61" s="411"/>
      <c r="AN61" s="411"/>
      <c r="AO61" s="412"/>
      <c r="AQ61" s="131"/>
      <c r="AR61" s="132"/>
      <c r="AS61" s="132"/>
      <c r="AT61" s="132"/>
      <c r="AU61" s="132"/>
      <c r="AV61" s="132"/>
      <c r="AW61" s="132"/>
      <c r="AX61" s="132"/>
      <c r="AY61" s="132"/>
      <c r="AZ61" s="132"/>
      <c r="BA61" s="132"/>
      <c r="BB61" s="132"/>
      <c r="BC61" s="132"/>
      <c r="BD61" s="132"/>
      <c r="BE61" s="132"/>
      <c r="BF61" s="132"/>
      <c r="BG61" s="132"/>
      <c r="BH61" s="132"/>
      <c r="BI61" s="132"/>
      <c r="BJ61" s="142"/>
      <c r="BK61" s="124"/>
      <c r="BL61" s="124"/>
      <c r="BM61" s="124"/>
      <c r="BN61" s="124"/>
      <c r="BO61" s="124"/>
      <c r="BP61" s="124"/>
      <c r="BQ61" s="124"/>
      <c r="BR61" s="124"/>
      <c r="BS61" s="123"/>
      <c r="BT61" s="1"/>
      <c r="BU61" s="1"/>
      <c r="BV61" s="1"/>
      <c r="CA61" s="8" t="s">
        <v>292</v>
      </c>
      <c r="CB61" s="8" t="s">
        <v>293</v>
      </c>
      <c r="CC61" s="8"/>
      <c r="CD61" s="8" t="s">
        <v>281</v>
      </c>
      <c r="CE61" s="277" t="s">
        <v>281</v>
      </c>
      <c r="CF61" s="9"/>
      <c r="CG61" s="8" t="s">
        <v>281</v>
      </c>
      <c r="CH61" s="34" t="s">
        <v>281</v>
      </c>
      <c r="CI61" s="25"/>
    </row>
    <row r="62" spans="1:87" ht="16.5" customHeight="1" x14ac:dyDescent="0.2">
      <c r="A62" s="448" t="s">
        <v>118</v>
      </c>
      <c r="B62" s="449"/>
      <c r="C62" s="589" t="s">
        <v>124</v>
      </c>
      <c r="D62" s="589"/>
      <c r="E62" s="589"/>
      <c r="F62" s="589"/>
      <c r="G62" s="589"/>
      <c r="H62" s="589"/>
      <c r="I62" s="589"/>
      <c r="J62" s="589"/>
      <c r="K62" s="192"/>
      <c r="L62" s="192"/>
      <c r="M62" s="192" t="s">
        <v>116</v>
      </c>
      <c r="N62" s="192"/>
      <c r="O62" s="192"/>
      <c r="P62" s="192"/>
      <c r="Q62" s="192"/>
      <c r="R62" s="192"/>
      <c r="S62" s="192"/>
      <c r="T62" s="192"/>
      <c r="U62" s="192" t="s">
        <v>114</v>
      </c>
      <c r="V62" s="192"/>
      <c r="W62" s="192"/>
      <c r="X62" s="192" t="s">
        <v>107</v>
      </c>
      <c r="Y62" s="192"/>
      <c r="Z62" s="192"/>
      <c r="AA62" s="192"/>
      <c r="AB62" s="192"/>
      <c r="AC62" s="192"/>
      <c r="AD62" s="192"/>
      <c r="AE62" s="192"/>
      <c r="AF62" s="192"/>
      <c r="AG62" s="192" t="s">
        <v>117</v>
      </c>
      <c r="AH62" s="192"/>
      <c r="AI62" s="192"/>
      <c r="AJ62" s="192"/>
      <c r="AK62" s="192"/>
      <c r="AL62" s="192"/>
      <c r="AM62" s="192"/>
      <c r="AN62" s="192"/>
      <c r="AO62" s="194"/>
      <c r="AQ62" s="127"/>
      <c r="AR62" s="136" t="str">
        <f>$CH$62</f>
        <v>No.10未入力</v>
      </c>
      <c r="AS62" s="128"/>
      <c r="AT62" s="128"/>
      <c r="AU62" s="128"/>
      <c r="AV62" s="128"/>
      <c r="AW62" s="128"/>
      <c r="AX62" s="128"/>
      <c r="AY62" s="128"/>
      <c r="AZ62" s="128"/>
      <c r="BA62" s="128"/>
      <c r="BB62" s="128"/>
      <c r="BC62" s="128"/>
      <c r="BD62" s="124"/>
      <c r="BE62" s="124"/>
      <c r="BF62" s="124"/>
      <c r="BG62" s="124"/>
      <c r="BH62" s="124"/>
      <c r="BI62" s="124"/>
      <c r="BJ62" s="140"/>
      <c r="BK62" s="124"/>
      <c r="BL62" s="124"/>
      <c r="BM62" s="124"/>
      <c r="BN62" s="124"/>
      <c r="BO62" s="124"/>
      <c r="BP62" s="124"/>
      <c r="BQ62" s="124"/>
      <c r="BR62" s="124"/>
      <c r="BS62" s="123"/>
      <c r="BT62" s="1"/>
      <c r="BU62" s="1"/>
      <c r="BV62" s="1"/>
      <c r="CA62" s="9" t="s">
        <v>294</v>
      </c>
      <c r="CB62" s="12" t="s">
        <v>295</v>
      </c>
      <c r="CC62" s="13"/>
      <c r="CD62" s="8" t="s">
        <v>296</v>
      </c>
      <c r="CE62" s="274" t="b">
        <v>0</v>
      </c>
      <c r="CF62" s="10"/>
      <c r="CG62" s="8">
        <f t="shared" ref="CG62:CG69" si="2">IF(CE62=TRUE,1,0)</f>
        <v>0</v>
      </c>
      <c r="CH62" s="127" t="str">
        <f>IF(AND(CG62=0,CG65=0,CG68=0,CG69=0),"No.10未入力",IF(AND(CG62=1,CG63=0,CG64=0),"No.10全員・一部未入力",IF(AND(CG63=1,CG64=1),"No.10全員・一部重複選択","")))</f>
        <v>No.10未入力</v>
      </c>
      <c r="CI62" s="119" t="s">
        <v>753</v>
      </c>
    </row>
    <row r="63" spans="1:87" ht="16.5" customHeight="1" x14ac:dyDescent="0.2">
      <c r="A63" s="450"/>
      <c r="B63" s="451"/>
      <c r="C63" s="590"/>
      <c r="D63" s="590"/>
      <c r="E63" s="590"/>
      <c r="F63" s="590"/>
      <c r="G63" s="590"/>
      <c r="H63" s="590"/>
      <c r="I63" s="590"/>
      <c r="J63" s="590"/>
      <c r="K63" s="201"/>
      <c r="L63" s="193"/>
      <c r="M63" s="201" t="s">
        <v>112</v>
      </c>
      <c r="N63" s="208"/>
      <c r="O63" s="193"/>
      <c r="P63" s="193"/>
      <c r="Q63" s="193"/>
      <c r="R63" s="193"/>
      <c r="S63" s="193"/>
      <c r="T63" s="193"/>
      <c r="U63" s="193" t="s">
        <v>114</v>
      </c>
      <c r="V63" s="208" t="s">
        <v>37</v>
      </c>
      <c r="W63" s="209" t="s">
        <v>108</v>
      </c>
      <c r="X63" s="193"/>
      <c r="Y63" s="415"/>
      <c r="Z63" s="415"/>
      <c r="AA63" s="415"/>
      <c r="AB63" s="415"/>
      <c r="AC63" s="415"/>
      <c r="AD63" s="210" t="s">
        <v>109</v>
      </c>
      <c r="AE63" s="193"/>
      <c r="AF63" s="415"/>
      <c r="AG63" s="415"/>
      <c r="AH63" s="415"/>
      <c r="AI63" s="415"/>
      <c r="AJ63" s="415"/>
      <c r="AK63" s="415"/>
      <c r="AL63" s="415"/>
      <c r="AM63" s="415"/>
      <c r="AN63" s="415"/>
      <c r="AO63" s="195" t="s">
        <v>11</v>
      </c>
      <c r="AQ63" s="129"/>
      <c r="AR63" s="130" t="str">
        <f>$CH$63</f>
        <v/>
      </c>
      <c r="AS63" s="124"/>
      <c r="AT63" s="124"/>
      <c r="AU63" s="124"/>
      <c r="AV63" s="124"/>
      <c r="AW63" s="124"/>
      <c r="AX63" s="124"/>
      <c r="AY63" s="124"/>
      <c r="AZ63" s="124"/>
      <c r="BA63" s="124"/>
      <c r="BB63" s="124"/>
      <c r="BC63" s="124"/>
      <c r="BD63" s="124"/>
      <c r="BE63" s="124"/>
      <c r="BF63" s="1"/>
      <c r="BG63" s="124"/>
      <c r="BH63" s="124"/>
      <c r="BI63" s="124"/>
      <c r="BJ63" s="140"/>
      <c r="BK63" s="124"/>
      <c r="BL63" s="124"/>
      <c r="BM63" s="124"/>
      <c r="BN63" s="124"/>
      <c r="BO63" s="124"/>
      <c r="BP63" s="124"/>
      <c r="BQ63" s="124"/>
      <c r="BR63" s="124"/>
      <c r="BS63" s="123"/>
      <c r="BT63" s="1"/>
      <c r="BU63" s="1"/>
      <c r="BV63" s="1"/>
      <c r="CA63" s="10"/>
      <c r="CB63" s="14"/>
      <c r="CC63" s="15"/>
      <c r="CD63" s="8" t="s">
        <v>297</v>
      </c>
      <c r="CE63" s="274" t="b">
        <v>0</v>
      </c>
      <c r="CF63" s="10"/>
      <c r="CG63" s="8">
        <f t="shared" si="2"/>
        <v>0</v>
      </c>
      <c r="CH63" s="14" t="str">
        <f>IF(AND(CG65=1,OR(CG66=0,CG67=0)),"No.10回数・方法未入力","")</f>
        <v/>
      </c>
      <c r="CI63" s="119" t="s">
        <v>753</v>
      </c>
    </row>
    <row r="64" spans="1:87" ht="16.5" customHeight="1" x14ac:dyDescent="0.2">
      <c r="A64" s="450"/>
      <c r="B64" s="451"/>
      <c r="C64" s="590"/>
      <c r="D64" s="590"/>
      <c r="E64" s="590"/>
      <c r="F64" s="590"/>
      <c r="G64" s="590"/>
      <c r="H64" s="590"/>
      <c r="I64" s="590"/>
      <c r="J64" s="590"/>
      <c r="K64" s="193"/>
      <c r="L64" s="193"/>
      <c r="M64" s="193" t="s">
        <v>110</v>
      </c>
      <c r="N64" s="193"/>
      <c r="O64" s="193"/>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195" t="s">
        <v>11</v>
      </c>
      <c r="AQ64" s="129"/>
      <c r="AR64" s="130" t="str">
        <f>$CH$64</f>
        <v/>
      </c>
      <c r="AS64" s="124"/>
      <c r="AT64" s="124"/>
      <c r="AU64" s="124"/>
      <c r="AV64" s="124"/>
      <c r="AW64" s="124"/>
      <c r="AX64" s="124"/>
      <c r="AY64" s="124"/>
      <c r="AZ64" s="124"/>
      <c r="BA64" s="124"/>
      <c r="BB64" s="124"/>
      <c r="BC64" s="124"/>
      <c r="BD64" s="124"/>
      <c r="BE64" s="124"/>
      <c r="BF64" s="124"/>
      <c r="BG64" s="124"/>
      <c r="BH64" s="124"/>
      <c r="BI64" s="124"/>
      <c r="BJ64" s="140"/>
      <c r="BK64" s="124"/>
      <c r="BL64" s="124"/>
      <c r="BM64" s="124"/>
      <c r="BN64" s="124"/>
      <c r="BO64" s="124"/>
      <c r="BP64" s="124"/>
      <c r="BQ64" s="124"/>
      <c r="BR64" s="124"/>
      <c r="BS64" s="123"/>
      <c r="BT64" s="1"/>
      <c r="BU64" s="1"/>
      <c r="BV64" s="1"/>
      <c r="CA64" s="10"/>
      <c r="CB64" s="14"/>
      <c r="CC64" s="15"/>
      <c r="CD64" s="8" t="s">
        <v>298</v>
      </c>
      <c r="CE64" s="274" t="b">
        <v>0</v>
      </c>
      <c r="CF64" s="10"/>
      <c r="CG64" s="8">
        <f t="shared" si="2"/>
        <v>0</v>
      </c>
      <c r="CH64" s="14" t="str">
        <f>IF(AND(CG68=1,P64=""),"No.10その他内容未入力","")</f>
        <v/>
      </c>
      <c r="CI64" s="119" t="s">
        <v>753</v>
      </c>
    </row>
    <row r="65" spans="1:87" ht="16.5" customHeight="1" thickBot="1" x14ac:dyDescent="0.25">
      <c r="A65" s="450"/>
      <c r="B65" s="451"/>
      <c r="C65" s="591"/>
      <c r="D65" s="591"/>
      <c r="E65" s="591"/>
      <c r="F65" s="591"/>
      <c r="G65" s="591"/>
      <c r="H65" s="591"/>
      <c r="I65" s="591"/>
      <c r="J65" s="591"/>
      <c r="K65" s="196"/>
      <c r="L65" s="196"/>
      <c r="M65" s="196" t="s">
        <v>111</v>
      </c>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1"/>
      <c r="AQ65" s="131"/>
      <c r="AR65" s="137" t="str">
        <f>$CH$65</f>
        <v/>
      </c>
      <c r="AS65" s="132"/>
      <c r="AT65" s="132"/>
      <c r="AU65" s="132"/>
      <c r="AV65" s="132"/>
      <c r="AW65" s="132"/>
      <c r="AX65" s="132"/>
      <c r="AY65" s="132"/>
      <c r="AZ65" s="132"/>
      <c r="BA65" s="132"/>
      <c r="BB65" s="132"/>
      <c r="BC65" s="132"/>
      <c r="BD65" s="132"/>
      <c r="BE65" s="132"/>
      <c r="BF65" s="132"/>
      <c r="BG65" s="132"/>
      <c r="BH65" s="132"/>
      <c r="BI65" s="132"/>
      <c r="BJ65" s="142"/>
      <c r="BK65" s="124"/>
      <c r="BL65" s="124"/>
      <c r="BM65" s="1"/>
      <c r="BN65" s="124"/>
      <c r="BO65" s="124"/>
      <c r="BP65" s="124"/>
      <c r="BQ65" s="124"/>
      <c r="BR65" s="124"/>
      <c r="BS65" s="123"/>
      <c r="BT65" s="1"/>
      <c r="BU65" s="1"/>
      <c r="BV65" s="1"/>
      <c r="CA65" s="10"/>
      <c r="CB65" s="14"/>
      <c r="CC65" s="15"/>
      <c r="CD65" s="8" t="s">
        <v>299</v>
      </c>
      <c r="CE65" s="274" t="b">
        <v>0</v>
      </c>
      <c r="CF65" s="10"/>
      <c r="CG65" s="8">
        <f t="shared" si="2"/>
        <v>0</v>
      </c>
      <c r="CH65" s="14" t="str">
        <f>IF(AND(OR(CG62=1,CG65=1,CG68=1),CG69=1),"No.10選択矛盾","")</f>
        <v/>
      </c>
      <c r="CI65" s="119" t="s">
        <v>753</v>
      </c>
    </row>
    <row r="66" spans="1:87" ht="16.5" customHeight="1" x14ac:dyDescent="0.2">
      <c r="A66" s="450"/>
      <c r="B66" s="451"/>
      <c r="C66" s="603" t="s">
        <v>825</v>
      </c>
      <c r="D66" s="603"/>
      <c r="E66" s="603"/>
      <c r="F66" s="603"/>
      <c r="G66" s="603"/>
      <c r="H66" s="603"/>
      <c r="I66" s="603"/>
      <c r="J66" s="603"/>
      <c r="K66" s="192"/>
      <c r="L66" s="192"/>
      <c r="M66" s="192" t="s">
        <v>119</v>
      </c>
      <c r="N66" s="192"/>
      <c r="O66" s="192"/>
      <c r="P66" s="192"/>
      <c r="Q66" s="192"/>
      <c r="R66" s="192"/>
      <c r="S66" s="192"/>
      <c r="T66" s="192"/>
      <c r="U66" s="192" t="s">
        <v>113</v>
      </c>
      <c r="V66" s="192"/>
      <c r="W66" s="192"/>
      <c r="X66" s="192" t="s">
        <v>120</v>
      </c>
      <c r="Y66" s="192"/>
      <c r="Z66" s="192"/>
      <c r="AA66" s="192"/>
      <c r="AB66" s="192"/>
      <c r="AC66" s="192"/>
      <c r="AD66" s="192"/>
      <c r="AE66" s="192"/>
      <c r="AF66" s="192" t="s">
        <v>125</v>
      </c>
      <c r="AG66" s="192"/>
      <c r="AH66" s="192"/>
      <c r="AI66" s="192"/>
      <c r="AJ66" s="192"/>
      <c r="AK66" s="192"/>
      <c r="AL66" s="192"/>
      <c r="AM66" s="192"/>
      <c r="AN66" s="192"/>
      <c r="AO66" s="194"/>
      <c r="AQ66" s="127"/>
      <c r="AR66" s="136" t="str">
        <f>$CH$70</f>
        <v>No.11未入力</v>
      </c>
      <c r="AS66" s="128"/>
      <c r="AT66" s="128"/>
      <c r="AU66" s="128"/>
      <c r="AV66" s="128"/>
      <c r="AW66" s="128"/>
      <c r="AX66" s="128"/>
      <c r="AY66" s="128"/>
      <c r="AZ66" s="128"/>
      <c r="BA66" s="128"/>
      <c r="BB66" s="128"/>
      <c r="BC66" s="128"/>
      <c r="BD66" s="124"/>
      <c r="BE66" s="124"/>
      <c r="BF66" s="124"/>
      <c r="BG66" s="124"/>
      <c r="BH66" s="124"/>
      <c r="BI66" s="124"/>
      <c r="BJ66" s="140"/>
      <c r="BK66" s="124"/>
      <c r="BL66" s="124"/>
      <c r="BM66" s="124"/>
      <c r="BN66" s="124"/>
      <c r="BO66" s="124"/>
      <c r="BP66" s="124"/>
      <c r="BQ66" s="124"/>
      <c r="BR66" s="124"/>
      <c r="BS66" s="123"/>
      <c r="BT66" s="1"/>
      <c r="BU66" s="1"/>
      <c r="BV66" s="1"/>
      <c r="CA66" s="10"/>
      <c r="CB66" s="14"/>
      <c r="CC66" s="15"/>
      <c r="CD66" s="8" t="s">
        <v>301</v>
      </c>
      <c r="CE66" s="276" t="str">
        <f>IF(Y63="","FALSE","TRUE")</f>
        <v>FALSE</v>
      </c>
      <c r="CF66" s="10"/>
      <c r="CG66" s="8">
        <f>IF(CE66="TRUE",1,0)</f>
        <v>0</v>
      </c>
      <c r="CH66" s="14"/>
      <c r="CI66" s="119"/>
    </row>
    <row r="67" spans="1:87" ht="16.5" customHeight="1" x14ac:dyDescent="0.2">
      <c r="A67" s="450"/>
      <c r="B67" s="451"/>
      <c r="C67" s="590"/>
      <c r="D67" s="590"/>
      <c r="E67" s="590"/>
      <c r="F67" s="590"/>
      <c r="G67" s="590"/>
      <c r="H67" s="590"/>
      <c r="I67" s="590"/>
      <c r="J67" s="590"/>
      <c r="K67" s="193"/>
      <c r="L67" s="193"/>
      <c r="M67" s="193" t="s">
        <v>121</v>
      </c>
      <c r="N67" s="193"/>
      <c r="O67" s="193"/>
      <c r="P67" s="193"/>
      <c r="Q67" s="193"/>
      <c r="R67" s="193"/>
      <c r="S67" s="193"/>
      <c r="T67" s="193"/>
      <c r="U67" s="193" t="s">
        <v>114</v>
      </c>
      <c r="V67" s="193" t="s">
        <v>126</v>
      </c>
      <c r="W67" s="210" t="s">
        <v>127</v>
      </c>
      <c r="X67" s="208"/>
      <c r="Y67" s="208"/>
      <c r="Z67" s="416"/>
      <c r="AA67" s="416"/>
      <c r="AB67" s="416"/>
      <c r="AC67" s="210" t="s">
        <v>144</v>
      </c>
      <c r="AD67" s="193"/>
      <c r="AE67" s="193"/>
      <c r="AF67" s="193"/>
      <c r="AG67" s="193"/>
      <c r="AH67" s="193"/>
      <c r="AI67" s="193"/>
      <c r="AJ67" s="193"/>
      <c r="AK67" s="193"/>
      <c r="AL67" s="193"/>
      <c r="AM67" s="193"/>
      <c r="AN67" s="193"/>
      <c r="AO67" s="195"/>
      <c r="AQ67" s="129"/>
      <c r="AR67" s="130" t="str">
        <f>$CH$72</f>
        <v/>
      </c>
      <c r="AS67" s="124"/>
      <c r="AT67" s="124"/>
      <c r="AU67" s="124"/>
      <c r="AV67" s="124"/>
      <c r="AW67" s="124"/>
      <c r="AX67" s="124"/>
      <c r="AY67" s="124"/>
      <c r="AZ67" s="124"/>
      <c r="BA67" s="124"/>
      <c r="BB67" s="124"/>
      <c r="BC67" s="124"/>
      <c r="BD67" s="124"/>
      <c r="BE67" s="124"/>
      <c r="BF67" s="124"/>
      <c r="BG67" s="124"/>
      <c r="BH67" s="124"/>
      <c r="BI67" s="124"/>
      <c r="BJ67" s="140"/>
      <c r="BK67" s="124"/>
      <c r="BL67" s="124"/>
      <c r="BM67" s="124"/>
      <c r="BN67" s="124"/>
      <c r="BO67" s="124"/>
      <c r="BP67" s="124"/>
      <c r="BQ67" s="124"/>
      <c r="BR67" s="124"/>
      <c r="BS67" s="123"/>
      <c r="BT67" s="1"/>
      <c r="BU67" s="1"/>
      <c r="BV67" s="1"/>
      <c r="CA67" s="10"/>
      <c r="CB67" s="14"/>
      <c r="CC67" s="15"/>
      <c r="CD67" s="8" t="s">
        <v>302</v>
      </c>
      <c r="CE67" s="276" t="str">
        <f>IF(AF63="","FALSE","TRUE")</f>
        <v>FALSE</v>
      </c>
      <c r="CF67" s="10"/>
      <c r="CG67" s="8">
        <f>IF(CE67="TRUE",1,0)</f>
        <v>0</v>
      </c>
      <c r="CH67" s="14"/>
      <c r="CI67" s="119"/>
    </row>
    <row r="68" spans="1:87" ht="16.5" customHeight="1" x14ac:dyDescent="0.2">
      <c r="A68" s="450"/>
      <c r="B68" s="451"/>
      <c r="C68" s="590"/>
      <c r="D68" s="590"/>
      <c r="E68" s="590"/>
      <c r="F68" s="590"/>
      <c r="G68" s="590"/>
      <c r="H68" s="590"/>
      <c r="I68" s="590"/>
      <c r="J68" s="590"/>
      <c r="K68" s="193"/>
      <c r="L68" s="193"/>
      <c r="M68" s="193" t="s">
        <v>122</v>
      </c>
      <c r="N68" s="193"/>
      <c r="O68" s="193"/>
      <c r="P68" s="210"/>
      <c r="Q68" s="193"/>
      <c r="R68" s="193"/>
      <c r="S68" s="193"/>
      <c r="T68" s="415"/>
      <c r="U68" s="415"/>
      <c r="V68" s="415"/>
      <c r="W68" s="415"/>
      <c r="X68" s="415"/>
      <c r="Y68" s="415"/>
      <c r="Z68" s="415"/>
      <c r="AA68" s="415"/>
      <c r="AB68" s="415"/>
      <c r="AC68" s="415"/>
      <c r="AD68" s="415"/>
      <c r="AE68" s="415"/>
      <c r="AF68" s="415"/>
      <c r="AG68" s="415"/>
      <c r="AH68" s="415"/>
      <c r="AI68" s="415"/>
      <c r="AJ68" s="415"/>
      <c r="AK68" s="415"/>
      <c r="AL68" s="415"/>
      <c r="AM68" s="415"/>
      <c r="AN68" s="415"/>
      <c r="AO68" s="195" t="s">
        <v>209</v>
      </c>
      <c r="AQ68" s="129"/>
      <c r="AR68" s="130" t="str">
        <f>$CH$73</f>
        <v/>
      </c>
      <c r="AS68" s="124"/>
      <c r="AT68" s="124"/>
      <c r="AU68" s="124"/>
      <c r="AV68" s="124"/>
      <c r="AW68" s="124"/>
      <c r="AX68" s="124"/>
      <c r="AY68" s="124"/>
      <c r="AZ68" s="124"/>
      <c r="BA68" s="124"/>
      <c r="BB68" s="124"/>
      <c r="BC68" s="124"/>
      <c r="BD68" s="124"/>
      <c r="BE68" s="124"/>
      <c r="BF68" s="1"/>
      <c r="BG68" s="124"/>
      <c r="BH68" s="124"/>
      <c r="BI68" s="124"/>
      <c r="BJ68" s="140"/>
      <c r="BK68" s="124"/>
      <c r="BL68" s="124"/>
      <c r="BM68" s="124"/>
      <c r="BN68" s="124"/>
      <c r="BO68" s="124"/>
      <c r="BP68" s="124"/>
      <c r="BQ68" s="124"/>
      <c r="BR68" s="124"/>
      <c r="BS68" s="123"/>
      <c r="BT68" s="1"/>
      <c r="BU68" s="1"/>
      <c r="BV68" s="1"/>
      <c r="CA68" s="10"/>
      <c r="CB68" s="14"/>
      <c r="CC68" s="15"/>
      <c r="CD68" s="8" t="s">
        <v>300</v>
      </c>
      <c r="CE68" s="274" t="b">
        <v>0</v>
      </c>
      <c r="CF68" s="10"/>
      <c r="CG68" s="8">
        <f t="shared" si="2"/>
        <v>0</v>
      </c>
      <c r="CH68" s="14"/>
      <c r="CI68" s="119"/>
    </row>
    <row r="69" spans="1:87" ht="16.5" customHeight="1" thickBot="1" x14ac:dyDescent="0.25">
      <c r="A69" s="450"/>
      <c r="B69" s="451"/>
      <c r="C69" s="591"/>
      <c r="D69" s="591"/>
      <c r="E69" s="591"/>
      <c r="F69" s="591"/>
      <c r="G69" s="591"/>
      <c r="H69" s="591"/>
      <c r="I69" s="591"/>
      <c r="J69" s="591"/>
      <c r="K69" s="196"/>
      <c r="L69" s="196"/>
      <c r="M69" s="196" t="s">
        <v>123</v>
      </c>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1"/>
      <c r="AQ69" s="131"/>
      <c r="AR69" s="137" t="str">
        <f>$CH$74</f>
        <v/>
      </c>
      <c r="AS69" s="132"/>
      <c r="AT69" s="132"/>
      <c r="AU69" s="132"/>
      <c r="AV69" s="132"/>
      <c r="AW69" s="132"/>
      <c r="AX69" s="132"/>
      <c r="AY69" s="132"/>
      <c r="AZ69" s="132"/>
      <c r="BA69" s="132"/>
      <c r="BB69" s="132"/>
      <c r="BC69" s="132"/>
      <c r="BD69" s="132"/>
      <c r="BE69" s="132"/>
      <c r="BF69" s="132"/>
      <c r="BG69" s="132"/>
      <c r="BH69" s="132"/>
      <c r="BI69" s="132"/>
      <c r="BJ69" s="142"/>
      <c r="BK69" s="124"/>
      <c r="BL69" s="124"/>
      <c r="BM69" s="1"/>
      <c r="BN69" s="124"/>
      <c r="BO69" s="124"/>
      <c r="BP69" s="124"/>
      <c r="BQ69" s="124"/>
      <c r="BR69" s="124"/>
      <c r="BS69" s="123"/>
      <c r="BT69" s="1"/>
      <c r="BU69" s="1"/>
      <c r="BV69" s="1"/>
      <c r="CA69" s="11"/>
      <c r="CB69" s="2"/>
      <c r="CC69" s="16"/>
      <c r="CD69" s="8" t="s">
        <v>303</v>
      </c>
      <c r="CE69" s="274" t="b">
        <v>0</v>
      </c>
      <c r="CF69" s="10"/>
      <c r="CG69" s="8">
        <f t="shared" si="2"/>
        <v>0</v>
      </c>
      <c r="CI69" s="25"/>
    </row>
    <row r="70" spans="1:87" ht="16.5" customHeight="1" x14ac:dyDescent="0.2">
      <c r="A70" s="450"/>
      <c r="B70" s="451"/>
      <c r="C70" s="603" t="s">
        <v>826</v>
      </c>
      <c r="D70" s="603"/>
      <c r="E70" s="603"/>
      <c r="F70" s="603"/>
      <c r="G70" s="603"/>
      <c r="H70" s="603"/>
      <c r="I70" s="603"/>
      <c r="J70" s="603"/>
      <c r="K70" s="192"/>
      <c r="L70" s="192"/>
      <c r="M70" s="192" t="s">
        <v>128</v>
      </c>
      <c r="N70" s="192"/>
      <c r="O70" s="192" t="s">
        <v>114</v>
      </c>
      <c r="P70" s="192"/>
      <c r="Q70" s="192" t="s">
        <v>133</v>
      </c>
      <c r="R70" s="192"/>
      <c r="S70" s="192"/>
      <c r="T70" s="192"/>
      <c r="U70" s="192"/>
      <c r="V70" s="192"/>
      <c r="W70" s="192"/>
      <c r="X70" s="192"/>
      <c r="Y70" s="192"/>
      <c r="Z70" s="192"/>
      <c r="AA70" s="192"/>
      <c r="AB70" s="192" t="s">
        <v>130</v>
      </c>
      <c r="AC70" s="615"/>
      <c r="AD70" s="615"/>
      <c r="AE70" s="192" t="s">
        <v>38</v>
      </c>
      <c r="AF70" s="192"/>
      <c r="AG70" s="192" t="s">
        <v>131</v>
      </c>
      <c r="AH70" s="615"/>
      <c r="AI70" s="615"/>
      <c r="AJ70" s="192" t="s">
        <v>38</v>
      </c>
      <c r="AK70" s="192"/>
      <c r="AL70" s="192" t="s">
        <v>132</v>
      </c>
      <c r="AM70" s="615"/>
      <c r="AN70" s="615"/>
      <c r="AO70" s="194" t="s">
        <v>38</v>
      </c>
      <c r="AQ70" s="127"/>
      <c r="AR70" s="136" t="str">
        <f>$CH$78</f>
        <v>No.12未入力</v>
      </c>
      <c r="AS70" s="128"/>
      <c r="AT70" s="128"/>
      <c r="AU70" s="128"/>
      <c r="AV70" s="128"/>
      <c r="AW70" s="128"/>
      <c r="AX70" s="128"/>
      <c r="AY70" s="1"/>
      <c r="AZ70" s="128"/>
      <c r="BA70" s="128"/>
      <c r="BB70" s="128"/>
      <c r="BC70" s="128"/>
      <c r="BD70" s="124"/>
      <c r="BE70" s="124"/>
      <c r="BF70" s="124"/>
      <c r="BG70" s="124"/>
      <c r="BH70" s="124"/>
      <c r="BI70" s="124"/>
      <c r="BJ70" s="140"/>
      <c r="BK70" s="124"/>
      <c r="BL70" s="124"/>
      <c r="BM70" s="124"/>
      <c r="BN70" s="124"/>
      <c r="BO70" s="124"/>
      <c r="BP70" s="124"/>
      <c r="BQ70" s="124"/>
      <c r="BR70" s="124"/>
      <c r="BS70" s="123"/>
      <c r="BT70" s="1"/>
      <c r="BU70" s="1"/>
      <c r="BV70" s="1"/>
      <c r="CA70" s="9" t="s">
        <v>304</v>
      </c>
      <c r="CB70" s="12" t="s">
        <v>305</v>
      </c>
      <c r="CC70" s="13"/>
      <c r="CD70" s="8" t="s">
        <v>296</v>
      </c>
      <c r="CE70" s="274" t="b">
        <v>0</v>
      </c>
      <c r="CF70" s="10"/>
      <c r="CG70" s="8">
        <f t="shared" ref="CG70:CG134" si="3">IF(CE70=TRUE,1,0)</f>
        <v>0</v>
      </c>
      <c r="CH70" s="127" t="str">
        <f>IF(AND(CG70=0,CG74=0,CG76=0,CG77=0),"No.11未入力",IF(AND(CG70=1,CG72=0,CG73=0),"No.11全員・一部未入力",IF(AND(CG72=1,CG73=1),"No.11全員・一部重複選択","")))</f>
        <v>No.11未入力</v>
      </c>
      <c r="CI70" s="119" t="s">
        <v>753</v>
      </c>
    </row>
    <row r="71" spans="1:87" ht="16.5" customHeight="1" x14ac:dyDescent="0.2">
      <c r="A71" s="450"/>
      <c r="B71" s="451"/>
      <c r="C71" s="590"/>
      <c r="D71" s="590"/>
      <c r="E71" s="590"/>
      <c r="F71" s="590"/>
      <c r="G71" s="590"/>
      <c r="H71" s="590"/>
      <c r="I71" s="590"/>
      <c r="J71" s="590"/>
      <c r="K71" s="193"/>
      <c r="L71" s="193"/>
      <c r="M71" s="193" t="s">
        <v>814</v>
      </c>
      <c r="N71" s="193"/>
      <c r="O71" s="193"/>
      <c r="P71" s="193"/>
      <c r="Q71" s="193"/>
      <c r="R71" s="193"/>
      <c r="S71" s="193"/>
      <c r="T71" s="193"/>
      <c r="U71" s="193"/>
      <c r="V71" s="193"/>
      <c r="W71" s="193"/>
      <c r="X71" s="193"/>
      <c r="Y71" s="193"/>
      <c r="Z71" s="193"/>
      <c r="AA71" s="193"/>
      <c r="AB71" s="193"/>
      <c r="AC71" s="211"/>
      <c r="AD71" s="211"/>
      <c r="AE71" s="193"/>
      <c r="AF71" s="193"/>
      <c r="AG71" s="193"/>
      <c r="AH71" s="211"/>
      <c r="AI71" s="211"/>
      <c r="AJ71" s="193"/>
      <c r="AK71" s="193"/>
      <c r="AL71" s="193"/>
      <c r="AM71" s="211"/>
      <c r="AN71" s="211"/>
      <c r="AO71" s="195"/>
      <c r="AQ71" s="129"/>
      <c r="AR71" s="130"/>
      <c r="AS71" s="124"/>
      <c r="AT71" s="124"/>
      <c r="AU71" s="124"/>
      <c r="AV71" s="124"/>
      <c r="AW71" s="124"/>
      <c r="AX71" s="124"/>
      <c r="AY71" s="1"/>
      <c r="AZ71" s="124"/>
      <c r="BA71" s="124"/>
      <c r="BB71" s="124"/>
      <c r="BC71" s="124"/>
      <c r="BD71" s="124"/>
      <c r="BE71" s="124"/>
      <c r="BF71" s="124"/>
      <c r="BG71" s="124"/>
      <c r="BH71" s="124"/>
      <c r="BI71" s="124"/>
      <c r="BJ71" s="140"/>
      <c r="BK71" s="124"/>
      <c r="BL71" s="124"/>
      <c r="BM71" s="124"/>
      <c r="BN71" s="124"/>
      <c r="BO71" s="124"/>
      <c r="BP71" s="124"/>
      <c r="BQ71" s="124"/>
      <c r="BR71" s="124"/>
      <c r="BS71" s="123"/>
      <c r="BT71" s="1"/>
      <c r="BU71" s="1"/>
      <c r="BV71" s="1"/>
      <c r="CA71" s="10"/>
      <c r="CB71" s="14"/>
      <c r="CC71" s="15"/>
      <c r="CD71" s="8"/>
      <c r="CE71" s="274"/>
      <c r="CF71" s="10"/>
      <c r="CG71" s="8"/>
      <c r="CH71" s="129"/>
      <c r="CI71" s="119"/>
    </row>
    <row r="72" spans="1:87" ht="16.5" customHeight="1" thickBot="1" x14ac:dyDescent="0.25">
      <c r="A72" s="452"/>
      <c r="B72" s="453"/>
      <c r="C72" s="591"/>
      <c r="D72" s="591"/>
      <c r="E72" s="591"/>
      <c r="F72" s="591"/>
      <c r="G72" s="591"/>
      <c r="H72" s="591"/>
      <c r="I72" s="591"/>
      <c r="J72" s="591"/>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1"/>
      <c r="AQ72" s="131"/>
      <c r="AR72" s="130" t="str">
        <f>$CH$79</f>
        <v/>
      </c>
      <c r="AS72" s="132"/>
      <c r="AT72" s="132"/>
      <c r="AU72" s="132"/>
      <c r="AV72" s="132"/>
      <c r="AW72" s="132"/>
      <c r="AX72" s="132"/>
      <c r="AY72" s="132"/>
      <c r="AZ72" s="132"/>
      <c r="BA72" s="132"/>
      <c r="BB72" s="132"/>
      <c r="BC72" s="132"/>
      <c r="BD72" s="132"/>
      <c r="BE72" s="132"/>
      <c r="BF72" s="132"/>
      <c r="BG72" s="132"/>
      <c r="BH72" s="132"/>
      <c r="BI72" s="132"/>
      <c r="BJ72" s="142"/>
      <c r="BK72" s="124"/>
      <c r="BL72" s="124"/>
      <c r="BM72" s="124"/>
      <c r="BN72" s="124"/>
      <c r="BO72" s="124"/>
      <c r="BP72" s="124"/>
      <c r="BQ72" s="124"/>
      <c r="BR72" s="124"/>
      <c r="BS72" s="123"/>
      <c r="BT72" s="1"/>
      <c r="BU72" s="1"/>
      <c r="BV72" s="1"/>
      <c r="CA72" s="10"/>
      <c r="CB72" s="14"/>
      <c r="CC72" s="15"/>
      <c r="CD72" s="8" t="s">
        <v>297</v>
      </c>
      <c r="CE72" s="274" t="b">
        <v>0</v>
      </c>
      <c r="CF72" s="10"/>
      <c r="CG72" s="8">
        <f t="shared" si="3"/>
        <v>0</v>
      </c>
      <c r="CH72" s="14" t="str">
        <f>IF(AND(CG74=1,CG75=0),"No.11頻度未入力","")</f>
        <v/>
      </c>
      <c r="CI72" s="119" t="s">
        <v>753</v>
      </c>
    </row>
    <row r="73" spans="1:87" ht="16.5" customHeight="1" x14ac:dyDescent="0.2">
      <c r="A73" s="498" t="s">
        <v>136</v>
      </c>
      <c r="B73" s="499"/>
      <c r="C73" s="603" t="s">
        <v>827</v>
      </c>
      <c r="D73" s="589"/>
      <c r="E73" s="589"/>
      <c r="F73" s="589"/>
      <c r="G73" s="589"/>
      <c r="H73" s="589"/>
      <c r="I73" s="589"/>
      <c r="J73" s="589"/>
      <c r="K73" s="192"/>
      <c r="L73" s="192"/>
      <c r="M73" s="192" t="s">
        <v>134</v>
      </c>
      <c r="N73" s="192"/>
      <c r="O73" s="192"/>
      <c r="P73" s="192"/>
      <c r="Q73" s="192"/>
      <c r="R73" s="192"/>
      <c r="S73" s="192"/>
      <c r="T73" s="192"/>
      <c r="U73" s="192" t="s">
        <v>114</v>
      </c>
      <c r="V73" s="192"/>
      <c r="W73" s="192"/>
      <c r="X73" s="192" t="s">
        <v>107</v>
      </c>
      <c r="Y73" s="192"/>
      <c r="Z73" s="192"/>
      <c r="AA73" s="192"/>
      <c r="AB73" s="192"/>
      <c r="AC73" s="192"/>
      <c r="AD73" s="192"/>
      <c r="AE73" s="192"/>
      <c r="AF73" s="192"/>
      <c r="AG73" s="192" t="s">
        <v>117</v>
      </c>
      <c r="AH73" s="192"/>
      <c r="AI73" s="192"/>
      <c r="AJ73" s="192"/>
      <c r="AK73" s="192"/>
      <c r="AL73" s="192"/>
      <c r="AM73" s="192"/>
      <c r="AN73" s="192"/>
      <c r="AO73" s="194"/>
      <c r="AQ73" s="127"/>
      <c r="AR73" s="136" t="str">
        <f>$CH$83</f>
        <v>No.13未入力</v>
      </c>
      <c r="AS73" s="128"/>
      <c r="AT73" s="128"/>
      <c r="AU73" s="128"/>
      <c r="AV73" s="128"/>
      <c r="AW73" s="128"/>
      <c r="AX73" s="128"/>
      <c r="AY73" s="128"/>
      <c r="AZ73" s="128"/>
      <c r="BA73" s="128"/>
      <c r="BB73" s="128"/>
      <c r="BC73" s="128"/>
      <c r="BD73" s="124"/>
      <c r="BE73" s="124"/>
      <c r="BF73" s="124"/>
      <c r="BG73" s="124"/>
      <c r="BH73" s="124"/>
      <c r="BI73" s="124"/>
      <c r="BJ73" s="140"/>
      <c r="BK73" s="124"/>
      <c r="BL73" s="124"/>
      <c r="BM73" s="124"/>
      <c r="BN73" s="124"/>
      <c r="BO73" s="124"/>
      <c r="BP73" s="124"/>
      <c r="BQ73" s="124"/>
      <c r="BR73" s="124"/>
      <c r="BS73" s="123"/>
      <c r="BT73" s="1"/>
      <c r="BU73" s="1"/>
      <c r="BV73" s="1"/>
      <c r="CA73" s="10"/>
      <c r="CB73" s="14"/>
      <c r="CC73" s="15"/>
      <c r="CD73" s="8" t="s">
        <v>298</v>
      </c>
      <c r="CE73" s="274" t="b">
        <v>0</v>
      </c>
      <c r="CF73" s="10"/>
      <c r="CG73" s="8">
        <f t="shared" si="3"/>
        <v>0</v>
      </c>
      <c r="CH73" s="14" t="str">
        <f>IF(AND(CG76=1,T68=""),"No.11その他内容未入力","")</f>
        <v/>
      </c>
      <c r="CI73" s="119" t="s">
        <v>753</v>
      </c>
    </row>
    <row r="74" spans="1:87" ht="16.5" customHeight="1" x14ac:dyDescent="0.2">
      <c r="A74" s="611"/>
      <c r="B74" s="612"/>
      <c r="C74" s="592"/>
      <c r="D74" s="592"/>
      <c r="E74" s="592"/>
      <c r="F74" s="592"/>
      <c r="G74" s="592"/>
      <c r="H74" s="592"/>
      <c r="I74" s="592"/>
      <c r="J74" s="592"/>
      <c r="K74" s="193"/>
      <c r="L74" s="193"/>
      <c r="M74" s="193" t="s">
        <v>135</v>
      </c>
      <c r="N74" s="193"/>
      <c r="O74" s="193"/>
      <c r="P74" s="193"/>
      <c r="Q74" s="193"/>
      <c r="R74" s="193"/>
      <c r="S74" s="212"/>
      <c r="T74" s="212"/>
      <c r="U74" s="193" t="s">
        <v>114</v>
      </c>
      <c r="V74" s="208" t="s">
        <v>37</v>
      </c>
      <c r="W74" s="209" t="s">
        <v>108</v>
      </c>
      <c r="X74" s="193"/>
      <c r="Y74" s="415"/>
      <c r="Z74" s="415"/>
      <c r="AA74" s="415"/>
      <c r="AB74" s="415"/>
      <c r="AC74" s="415"/>
      <c r="AD74" s="210" t="s">
        <v>109</v>
      </c>
      <c r="AE74" s="193"/>
      <c r="AF74" s="415"/>
      <c r="AG74" s="415"/>
      <c r="AH74" s="415"/>
      <c r="AI74" s="415"/>
      <c r="AJ74" s="415"/>
      <c r="AK74" s="415"/>
      <c r="AL74" s="415"/>
      <c r="AM74" s="415"/>
      <c r="AN74" s="415"/>
      <c r="AO74" s="195" t="s">
        <v>11</v>
      </c>
      <c r="AQ74" s="129"/>
      <c r="AR74" s="130" t="str">
        <f>$CH$84</f>
        <v/>
      </c>
      <c r="AS74" s="124"/>
      <c r="AT74" s="124"/>
      <c r="AU74" s="124"/>
      <c r="AV74" s="124"/>
      <c r="AW74" s="124"/>
      <c r="AX74" s="124"/>
      <c r="AY74" s="124"/>
      <c r="AZ74" s="124"/>
      <c r="BA74" s="1"/>
      <c r="BB74" s="124"/>
      <c r="BC74" s="124"/>
      <c r="BD74" s="124"/>
      <c r="BE74" s="124"/>
      <c r="BF74" s="124"/>
      <c r="BG74" s="124"/>
      <c r="BH74" s="124"/>
      <c r="BI74" s="124"/>
      <c r="BJ74" s="140"/>
      <c r="BK74" s="124"/>
      <c r="BL74" s="124"/>
      <c r="BM74" s="1"/>
      <c r="BN74" s="124"/>
      <c r="BO74" s="124"/>
      <c r="BP74" s="124"/>
      <c r="BQ74" s="124"/>
      <c r="BR74" s="124"/>
      <c r="BS74" s="123"/>
      <c r="BT74" s="1"/>
      <c r="BU74" s="1"/>
      <c r="BV74" s="1"/>
      <c r="CA74" s="10"/>
      <c r="CB74" s="14"/>
      <c r="CC74" s="15"/>
      <c r="CD74" s="8" t="s">
        <v>299</v>
      </c>
      <c r="CE74" s="274" t="b">
        <v>0</v>
      </c>
      <c r="CF74" s="10"/>
      <c r="CG74" s="8">
        <f t="shared" si="3"/>
        <v>0</v>
      </c>
      <c r="CH74" s="14" t="str">
        <f>IF(AND(OR(CG70=1,CG74=1,CG76=1),CG77=1),"No.11矛盾選択","")</f>
        <v/>
      </c>
      <c r="CI74" s="119" t="s">
        <v>753</v>
      </c>
    </row>
    <row r="75" spans="1:87" ht="16.5" customHeight="1" x14ac:dyDescent="0.2">
      <c r="A75" s="611"/>
      <c r="B75" s="612"/>
      <c r="C75" s="592"/>
      <c r="D75" s="592"/>
      <c r="E75" s="592"/>
      <c r="F75" s="592"/>
      <c r="G75" s="592"/>
      <c r="H75" s="592"/>
      <c r="I75" s="592"/>
      <c r="J75" s="592"/>
      <c r="K75" s="193"/>
      <c r="L75" s="193"/>
      <c r="M75" s="193" t="s">
        <v>47</v>
      </c>
      <c r="N75" s="193"/>
      <c r="O75" s="193"/>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195" t="s">
        <v>11</v>
      </c>
      <c r="AQ75" s="129"/>
      <c r="AR75" s="130" t="str">
        <f>$CH$85</f>
        <v/>
      </c>
      <c r="AS75" s="124"/>
      <c r="AT75" s="124"/>
      <c r="AU75" s="124"/>
      <c r="AV75" s="124"/>
      <c r="AW75" s="124"/>
      <c r="AX75" s="124"/>
      <c r="AY75" s="124"/>
      <c r="AZ75" s="124"/>
      <c r="BA75" s="124"/>
      <c r="BB75" s="124"/>
      <c r="BC75" s="124"/>
      <c r="BD75" s="124"/>
      <c r="BE75" s="124"/>
      <c r="BF75" s="124"/>
      <c r="BG75" s="124"/>
      <c r="BH75" s="124"/>
      <c r="BI75" s="124"/>
      <c r="BJ75" s="140"/>
      <c r="BK75" s="124"/>
      <c r="BL75" s="124"/>
      <c r="BM75" s="124"/>
      <c r="BN75" s="124"/>
      <c r="BO75" s="124"/>
      <c r="BP75" s="124"/>
      <c r="BQ75" s="124"/>
      <c r="BR75" s="124"/>
      <c r="BS75" s="123"/>
      <c r="BT75" s="1"/>
      <c r="BU75" s="1"/>
      <c r="BV75" s="1"/>
      <c r="CA75" s="10"/>
      <c r="CB75" s="14"/>
      <c r="CC75" s="15"/>
      <c r="CD75" s="8" t="s">
        <v>301</v>
      </c>
      <c r="CE75" s="276" t="str">
        <f>IF(Z67="","FALSE","TRUE")</f>
        <v>FALSE</v>
      </c>
      <c r="CF75" s="10"/>
      <c r="CG75" s="8">
        <f>IF(CE75="TRUE",1,0)</f>
        <v>0</v>
      </c>
      <c r="CI75" s="119"/>
    </row>
    <row r="76" spans="1:87" ht="16.5" customHeight="1" thickBot="1" x14ac:dyDescent="0.25">
      <c r="A76" s="613"/>
      <c r="B76" s="614"/>
      <c r="C76" s="593"/>
      <c r="D76" s="593"/>
      <c r="E76" s="593"/>
      <c r="F76" s="593"/>
      <c r="G76" s="593"/>
      <c r="H76" s="593"/>
      <c r="I76" s="593"/>
      <c r="J76" s="593"/>
      <c r="K76" s="196"/>
      <c r="L76" s="196"/>
      <c r="M76" s="196" t="s">
        <v>51</v>
      </c>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1"/>
      <c r="AQ76" s="131"/>
      <c r="AR76" s="130" t="str">
        <f>$CH$86</f>
        <v/>
      </c>
      <c r="AS76" s="132"/>
      <c r="AT76" s="132"/>
      <c r="AU76" s="132"/>
      <c r="AV76" s="132"/>
      <c r="AW76" s="132"/>
      <c r="AX76" s="132"/>
      <c r="AY76" s="132"/>
      <c r="AZ76" s="132"/>
      <c r="BA76" s="132"/>
      <c r="BB76" s="132"/>
      <c r="BC76" s="132"/>
      <c r="BD76" s="132"/>
      <c r="BE76" s="132"/>
      <c r="BF76" s="132"/>
      <c r="BG76" s="132"/>
      <c r="BH76" s="132"/>
      <c r="BI76" s="132"/>
      <c r="BJ76" s="142"/>
      <c r="BK76" s="124"/>
      <c r="BL76" s="124"/>
      <c r="BM76" s="124"/>
      <c r="BN76" s="124"/>
      <c r="BO76" s="124"/>
      <c r="BP76" s="124"/>
      <c r="BQ76" s="124"/>
      <c r="BR76" s="124"/>
      <c r="BS76" s="123"/>
      <c r="BT76" s="1"/>
      <c r="BU76" s="1"/>
      <c r="BV76" s="1"/>
      <c r="CA76" s="10"/>
      <c r="CB76" s="14"/>
      <c r="CC76" s="15"/>
      <c r="CD76" s="8" t="s">
        <v>300</v>
      </c>
      <c r="CE76" s="274" t="b">
        <v>0</v>
      </c>
      <c r="CF76" s="10"/>
      <c r="CG76" s="8">
        <f t="shared" si="3"/>
        <v>0</v>
      </c>
      <c r="CI76" s="119"/>
    </row>
    <row r="77" spans="1:87" ht="16.5" customHeight="1" x14ac:dyDescent="0.2">
      <c r="A77" s="626" t="s">
        <v>148</v>
      </c>
      <c r="B77" s="627"/>
      <c r="C77" s="603" t="s">
        <v>222</v>
      </c>
      <c r="D77" s="603"/>
      <c r="E77" s="603"/>
      <c r="F77" s="603"/>
      <c r="G77" s="603"/>
      <c r="H77" s="603"/>
      <c r="I77" s="603"/>
      <c r="J77" s="603"/>
      <c r="K77" s="192"/>
      <c r="L77" s="192"/>
      <c r="M77" s="192" t="s">
        <v>137</v>
      </c>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4"/>
      <c r="AQ77" s="127"/>
      <c r="AR77" s="136" t="str">
        <f>$CH$91</f>
        <v>No.14未入力</v>
      </c>
      <c r="AS77" s="128"/>
      <c r="AT77" s="128"/>
      <c r="AU77" s="128"/>
      <c r="AV77" s="128"/>
      <c r="AW77" s="128"/>
      <c r="AX77" s="128"/>
      <c r="AY77" s="128"/>
      <c r="AZ77" s="128"/>
      <c r="BA77" s="128"/>
      <c r="BB77" s="128"/>
      <c r="BC77" s="128"/>
      <c r="BD77" s="124"/>
      <c r="BE77" s="124"/>
      <c r="BF77" s="124"/>
      <c r="BG77" s="124"/>
      <c r="BH77" s="1"/>
      <c r="BI77" s="124"/>
      <c r="BJ77" s="140"/>
      <c r="BK77" s="124"/>
      <c r="BL77" s="124"/>
      <c r="BM77" s="124"/>
      <c r="BN77" s="124"/>
      <c r="BO77" s="124"/>
      <c r="BP77" s="124"/>
      <c r="BQ77" s="124"/>
      <c r="BR77" s="124"/>
      <c r="BS77" s="123"/>
      <c r="BT77" s="1"/>
      <c r="BU77" s="1"/>
      <c r="BV77" s="1"/>
      <c r="CA77" s="11"/>
      <c r="CB77" s="2"/>
      <c r="CC77" s="16"/>
      <c r="CD77" s="8" t="s">
        <v>306</v>
      </c>
      <c r="CE77" s="274" t="b">
        <v>0</v>
      </c>
      <c r="CF77" s="10"/>
      <c r="CG77" s="8">
        <f t="shared" si="3"/>
        <v>0</v>
      </c>
      <c r="CI77" s="25"/>
    </row>
    <row r="78" spans="1:87" ht="16.5" customHeight="1" x14ac:dyDescent="0.2">
      <c r="A78" s="450"/>
      <c r="B78" s="451"/>
      <c r="C78" s="590"/>
      <c r="D78" s="590"/>
      <c r="E78" s="590"/>
      <c r="F78" s="590"/>
      <c r="G78" s="590"/>
      <c r="H78" s="590"/>
      <c r="I78" s="590"/>
      <c r="J78" s="590"/>
      <c r="K78" s="193"/>
      <c r="L78" s="193"/>
      <c r="M78" s="193"/>
      <c r="N78" s="193" t="s">
        <v>114</v>
      </c>
      <c r="O78" s="193" t="s">
        <v>139</v>
      </c>
      <c r="P78" s="193"/>
      <c r="Q78" s="193"/>
      <c r="R78" s="193"/>
      <c r="S78" s="193"/>
      <c r="T78" s="193"/>
      <c r="U78" s="193"/>
      <c r="V78" s="193"/>
      <c r="W78" s="193"/>
      <c r="X78" s="193" t="s">
        <v>140</v>
      </c>
      <c r="Y78" s="193"/>
      <c r="Z78" s="193"/>
      <c r="AA78" s="193"/>
      <c r="AB78" s="193" t="s">
        <v>83</v>
      </c>
      <c r="AC78" s="193"/>
      <c r="AD78" s="193"/>
      <c r="AE78" s="193"/>
      <c r="AF78" s="193"/>
      <c r="AG78" s="193" t="s">
        <v>141</v>
      </c>
      <c r="AH78" s="193"/>
      <c r="AI78" s="193"/>
      <c r="AJ78" s="193"/>
      <c r="AK78" s="193" t="s">
        <v>142</v>
      </c>
      <c r="AL78" s="193"/>
      <c r="AM78" s="193"/>
      <c r="AN78" s="193"/>
      <c r="AO78" s="195"/>
      <c r="AQ78" s="129"/>
      <c r="AR78" s="130" t="str">
        <f>$CH$92</f>
        <v/>
      </c>
      <c r="AS78" s="124"/>
      <c r="AT78" s="124"/>
      <c r="AU78" s="124"/>
      <c r="AV78" s="124"/>
      <c r="AW78" s="124"/>
      <c r="AX78" s="124"/>
      <c r="AY78" s="124"/>
      <c r="AZ78" s="124"/>
      <c r="BA78" s="124"/>
      <c r="BB78" s="124"/>
      <c r="BC78" s="124"/>
      <c r="BD78" s="124"/>
      <c r="BE78" s="124"/>
      <c r="BF78" s="124"/>
      <c r="BG78" s="124"/>
      <c r="BH78" s="124"/>
      <c r="BI78" s="124"/>
      <c r="BJ78" s="140"/>
      <c r="BK78" s="124"/>
      <c r="BL78" s="124"/>
      <c r="BM78" s="124"/>
      <c r="BN78" s="124"/>
      <c r="BO78" s="124"/>
      <c r="BP78" s="124"/>
      <c r="BQ78" s="124"/>
      <c r="BR78" s="124"/>
      <c r="BS78" s="123"/>
      <c r="BT78" s="1"/>
      <c r="BU78" s="1"/>
      <c r="BV78" s="1"/>
      <c r="CA78" s="9" t="s">
        <v>307</v>
      </c>
      <c r="CB78" s="12" t="s">
        <v>308</v>
      </c>
      <c r="CC78" s="13"/>
      <c r="CD78" s="35" t="s">
        <v>309</v>
      </c>
      <c r="CE78" s="274" t="b">
        <v>0</v>
      </c>
      <c r="CG78" s="8">
        <f>IF(CE78=TRUE,1,0)</f>
        <v>0</v>
      </c>
      <c r="CH78" s="12" t="str">
        <f>IF(AND(CG78=0,CG82=0),"No.12未入力",IF(AND(CG78=1,CG82=1),"No.12選択矛盾",""))</f>
        <v>No.12未入力</v>
      </c>
      <c r="CI78" s="119" t="s">
        <v>753</v>
      </c>
    </row>
    <row r="79" spans="1:87" ht="16.5" customHeight="1" x14ac:dyDescent="0.2">
      <c r="A79" s="450"/>
      <c r="B79" s="451"/>
      <c r="C79" s="630"/>
      <c r="D79" s="630"/>
      <c r="E79" s="630"/>
      <c r="F79" s="630"/>
      <c r="G79" s="630"/>
      <c r="H79" s="630"/>
      <c r="I79" s="630"/>
      <c r="J79" s="630"/>
      <c r="K79" s="186"/>
      <c r="L79" s="186"/>
      <c r="M79" s="186" t="s">
        <v>138</v>
      </c>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9"/>
      <c r="AQ79" s="131"/>
      <c r="AR79" s="132"/>
      <c r="AS79" s="132"/>
      <c r="AT79" s="132"/>
      <c r="AU79" s="132"/>
      <c r="AV79" s="132"/>
      <c r="AW79" s="132"/>
      <c r="AX79" s="132"/>
      <c r="AY79" s="132"/>
      <c r="AZ79" s="132"/>
      <c r="BA79" s="132"/>
      <c r="BB79" s="132"/>
      <c r="BC79" s="132"/>
      <c r="BD79" s="132"/>
      <c r="BE79" s="132"/>
      <c r="BF79" s="132"/>
      <c r="BG79" s="132"/>
      <c r="BH79" s="132"/>
      <c r="BI79" s="132"/>
      <c r="BJ79" s="142"/>
      <c r="BK79" s="124"/>
      <c r="BL79" s="124"/>
      <c r="BM79" s="124"/>
      <c r="BN79" s="124"/>
      <c r="BO79" s="124"/>
      <c r="BP79" s="124"/>
      <c r="BQ79" s="124"/>
      <c r="BR79" s="124"/>
      <c r="BS79" s="123"/>
      <c r="BT79" s="1"/>
      <c r="BU79" s="1"/>
      <c r="BV79" s="1"/>
      <c r="CA79" s="10"/>
      <c r="CB79" s="14"/>
      <c r="CC79" s="15"/>
      <c r="CD79" s="35" t="s">
        <v>310</v>
      </c>
      <c r="CE79" s="276" t="str">
        <f>IF(AC70="","FALSE","TRUE")</f>
        <v>FALSE</v>
      </c>
      <c r="CG79" s="8">
        <f>IF(CE79="TRUE",1,0)</f>
        <v>0</v>
      </c>
      <c r="CH79" s="14" t="str">
        <f>IF(AND(CG78=1,OR(CG79=0,CG80=0,CG81=0)),"No.12低中高ﾘｽｸ人数未入力","")</f>
        <v/>
      </c>
      <c r="CI79" s="119" t="s">
        <v>753</v>
      </c>
    </row>
    <row r="80" spans="1:87" ht="16.5" customHeight="1" x14ac:dyDescent="0.2">
      <c r="A80" s="450"/>
      <c r="B80" s="451"/>
      <c r="C80" s="632" t="s">
        <v>828</v>
      </c>
      <c r="D80" s="632"/>
      <c r="E80" s="632"/>
      <c r="F80" s="632"/>
      <c r="G80" s="632"/>
      <c r="H80" s="632"/>
      <c r="I80" s="632"/>
      <c r="J80" s="632"/>
      <c r="K80" s="637" t="s">
        <v>829</v>
      </c>
      <c r="L80" s="637"/>
      <c r="M80" s="637"/>
      <c r="N80" s="637"/>
      <c r="O80" s="213"/>
      <c r="P80" s="213"/>
      <c r="Q80" s="214" t="s">
        <v>128</v>
      </c>
      <c r="R80" s="214" t="s">
        <v>126</v>
      </c>
      <c r="S80" s="214"/>
      <c r="T80" s="214" t="s">
        <v>143</v>
      </c>
      <c r="U80" s="214"/>
      <c r="V80" s="214"/>
      <c r="W80" s="214" t="s">
        <v>146</v>
      </c>
      <c r="X80" s="214"/>
      <c r="Y80" s="214"/>
      <c r="Z80" s="214" t="s">
        <v>145</v>
      </c>
      <c r="AA80" s="214"/>
      <c r="AB80" s="214" t="s">
        <v>217</v>
      </c>
      <c r="AC80" s="214"/>
      <c r="AD80" s="214"/>
      <c r="AE80" s="193"/>
      <c r="AF80" s="214"/>
      <c r="AG80" s="214"/>
      <c r="AH80" s="214"/>
      <c r="AI80" s="214"/>
      <c r="AJ80" s="214"/>
      <c r="AK80" s="214"/>
      <c r="AL80" s="214"/>
      <c r="AM80" s="214"/>
      <c r="AN80" s="214"/>
      <c r="AO80" s="215"/>
      <c r="AQ80" s="127"/>
      <c r="AR80" s="136" t="str">
        <f>$CH$97</f>
        <v>No.15栄養指導未入力</v>
      </c>
      <c r="AS80" s="128"/>
      <c r="AT80" s="128"/>
      <c r="AU80" s="128"/>
      <c r="AV80" s="128"/>
      <c r="AW80" s="128"/>
      <c r="AX80" s="128"/>
      <c r="AY80" s="128"/>
      <c r="AZ80" s="128"/>
      <c r="BA80" s="130" t="str">
        <f>$CH$98</f>
        <v/>
      </c>
      <c r="BB80" s="128"/>
      <c r="BC80" s="128"/>
      <c r="BD80" s="124"/>
      <c r="BE80" s="124"/>
      <c r="BF80" s="124"/>
      <c r="BG80" s="124"/>
      <c r="BH80" s="124"/>
      <c r="BI80" s="124"/>
      <c r="BJ80" s="140"/>
      <c r="BK80" s="1"/>
      <c r="BL80" s="124"/>
      <c r="BM80" s="124"/>
      <c r="BN80" s="124"/>
      <c r="BO80" s="124"/>
      <c r="BP80" s="124"/>
      <c r="BQ80" s="124"/>
      <c r="BR80" s="124"/>
      <c r="BS80" s="123"/>
      <c r="BT80" s="1"/>
      <c r="BU80" s="1"/>
      <c r="BV80" s="1"/>
      <c r="CA80" s="10"/>
      <c r="CB80" s="14"/>
      <c r="CC80" s="15"/>
      <c r="CD80" s="35" t="s">
        <v>311</v>
      </c>
      <c r="CE80" s="276" t="str">
        <f>IF(AH70="","FALSE","TRUE")</f>
        <v>FALSE</v>
      </c>
      <c r="CG80" s="8">
        <f>IF(CE80="TRUE",1,0)</f>
        <v>0</v>
      </c>
      <c r="CH80" s="14"/>
      <c r="CI80" s="119"/>
    </row>
    <row r="81" spans="1:87" ht="16.5" customHeight="1" x14ac:dyDescent="0.2">
      <c r="A81" s="450"/>
      <c r="B81" s="451"/>
      <c r="C81" s="590"/>
      <c r="D81" s="590"/>
      <c r="E81" s="590"/>
      <c r="F81" s="590"/>
      <c r="G81" s="590"/>
      <c r="H81" s="590"/>
      <c r="I81" s="590"/>
      <c r="J81" s="590"/>
      <c r="K81" s="638"/>
      <c r="L81" s="638"/>
      <c r="M81" s="638"/>
      <c r="N81" s="638"/>
      <c r="O81" s="216"/>
      <c r="P81" s="186"/>
      <c r="Q81" s="186"/>
      <c r="R81" s="217" t="s">
        <v>147</v>
      </c>
      <c r="S81" s="217"/>
      <c r="T81" s="217"/>
      <c r="U81" s="217"/>
      <c r="V81" s="217"/>
      <c r="W81" s="217"/>
      <c r="X81" s="217"/>
      <c r="Y81" s="186"/>
      <c r="Z81" s="217" t="s">
        <v>804</v>
      </c>
      <c r="AA81" s="217"/>
      <c r="AB81" s="631"/>
      <c r="AC81" s="631"/>
      <c r="AD81" s="218" t="s">
        <v>805</v>
      </c>
      <c r="AE81" s="218"/>
      <c r="AF81" s="217"/>
      <c r="AG81" s="217" t="s">
        <v>806</v>
      </c>
      <c r="AH81" s="217"/>
      <c r="AI81" s="631"/>
      <c r="AJ81" s="631"/>
      <c r="AK81" s="218" t="s">
        <v>805</v>
      </c>
      <c r="AL81" s="186"/>
      <c r="AM81" s="186"/>
      <c r="AN81" s="186"/>
      <c r="AO81" s="189"/>
      <c r="AQ81" s="131"/>
      <c r="AR81" s="130" t="str">
        <f>$CH$99</f>
        <v/>
      </c>
      <c r="AS81" s="132"/>
      <c r="AT81" s="132"/>
      <c r="AU81" s="132"/>
      <c r="AV81" s="132"/>
      <c r="AW81" s="132"/>
      <c r="AX81" s="132"/>
      <c r="AY81" s="132"/>
      <c r="AZ81" s="132"/>
      <c r="BA81" s="1"/>
      <c r="BB81" s="1" t="str">
        <f>$CH$100</f>
        <v/>
      </c>
      <c r="BC81" s="132"/>
      <c r="BD81" s="132"/>
      <c r="BE81" s="132"/>
      <c r="BF81" s="132"/>
      <c r="BG81" s="132"/>
      <c r="BH81" s="132"/>
      <c r="BI81" s="132"/>
      <c r="BJ81" s="142"/>
      <c r="BK81" s="260"/>
      <c r="BL81" s="124"/>
      <c r="BM81" s="124"/>
      <c r="BN81" s="124"/>
      <c r="BO81" s="124"/>
      <c r="BP81" s="124"/>
      <c r="BQ81" s="124"/>
      <c r="BR81" s="124"/>
      <c r="BS81" s="123"/>
      <c r="BT81" s="1"/>
      <c r="BU81" s="1"/>
      <c r="BV81" s="1"/>
      <c r="CA81" s="10"/>
      <c r="CB81" s="14"/>
      <c r="CC81" s="15"/>
      <c r="CD81" s="35" t="s">
        <v>312</v>
      </c>
      <c r="CE81" s="276" t="str">
        <f>IF(AM70="","FALSE","TRUE")</f>
        <v>FALSE</v>
      </c>
      <c r="CG81" s="8">
        <f>IF(CE81="TRUE",1,0)</f>
        <v>0</v>
      </c>
      <c r="CH81" s="14"/>
      <c r="CI81" s="119"/>
    </row>
    <row r="82" spans="1:87" ht="16.5" customHeight="1" x14ac:dyDescent="0.2">
      <c r="A82" s="450"/>
      <c r="B82" s="451"/>
      <c r="C82" s="590"/>
      <c r="D82" s="590"/>
      <c r="E82" s="590"/>
      <c r="F82" s="590"/>
      <c r="G82" s="590"/>
      <c r="H82" s="590"/>
      <c r="I82" s="590"/>
      <c r="J82" s="590"/>
      <c r="K82" s="639" t="s">
        <v>830</v>
      </c>
      <c r="L82" s="639"/>
      <c r="M82" s="639"/>
      <c r="N82" s="639"/>
      <c r="O82" s="212"/>
      <c r="P82" s="193"/>
      <c r="Q82" s="193" t="s">
        <v>128</v>
      </c>
      <c r="R82" s="214" t="s">
        <v>145</v>
      </c>
      <c r="S82" s="214"/>
      <c r="T82" s="214" t="s">
        <v>216</v>
      </c>
      <c r="U82" s="214"/>
      <c r="V82" s="193"/>
      <c r="W82" s="193"/>
      <c r="X82" s="193"/>
      <c r="Y82" s="193"/>
      <c r="Z82" s="193"/>
      <c r="AA82" s="193"/>
      <c r="AB82" s="193"/>
      <c r="AC82" s="193"/>
      <c r="AD82" s="193"/>
      <c r="AE82" s="193"/>
      <c r="AF82" s="193"/>
      <c r="AG82" s="193"/>
      <c r="AH82" s="193"/>
      <c r="AI82" s="193"/>
      <c r="AJ82" s="193"/>
      <c r="AK82" s="193"/>
      <c r="AL82" s="193"/>
      <c r="AM82" s="193"/>
      <c r="AN82" s="193"/>
      <c r="AO82" s="195"/>
      <c r="AQ82" s="127"/>
      <c r="AR82" s="136" t="str">
        <f>$CH$103</f>
        <v>No.15情報提供未入力</v>
      </c>
      <c r="AS82" s="128"/>
      <c r="AT82" s="128"/>
      <c r="AU82" s="128"/>
      <c r="AV82" s="128"/>
      <c r="AW82" s="128"/>
      <c r="AX82" s="128"/>
      <c r="AY82" s="128"/>
      <c r="AZ82" s="128"/>
      <c r="BA82" s="128"/>
      <c r="BB82" s="128"/>
      <c r="BC82" s="128"/>
      <c r="BD82" s="124"/>
      <c r="BE82" s="124"/>
      <c r="BF82" s="124"/>
      <c r="BG82" s="124"/>
      <c r="BH82" s="124"/>
      <c r="BI82" s="124"/>
      <c r="BJ82" s="140"/>
      <c r="BK82" s="1"/>
      <c r="BL82" s="124"/>
      <c r="BM82" s="124"/>
      <c r="BN82" s="124"/>
      <c r="BO82" s="124"/>
      <c r="BP82" s="124"/>
      <c r="BQ82" s="124"/>
      <c r="BR82" s="124"/>
      <c r="BS82" s="123"/>
      <c r="BT82" s="1"/>
      <c r="BU82" s="1"/>
      <c r="BV82" s="1"/>
      <c r="CA82" s="11"/>
      <c r="CB82" s="2"/>
      <c r="CC82" s="16"/>
      <c r="CD82" s="35" t="s">
        <v>313</v>
      </c>
      <c r="CE82" s="274" t="b">
        <v>0</v>
      </c>
      <c r="CG82" s="8">
        <f t="shared" si="3"/>
        <v>0</v>
      </c>
      <c r="CH82" s="2"/>
      <c r="CI82" s="25"/>
    </row>
    <row r="83" spans="1:87" ht="16.5" customHeight="1" x14ac:dyDescent="0.2">
      <c r="A83" s="450"/>
      <c r="B83" s="451"/>
      <c r="C83" s="590"/>
      <c r="D83" s="590"/>
      <c r="E83" s="590"/>
      <c r="F83" s="590"/>
      <c r="G83" s="590"/>
      <c r="H83" s="590"/>
      <c r="I83" s="590"/>
      <c r="J83" s="590"/>
      <c r="K83" s="640"/>
      <c r="L83" s="640"/>
      <c r="M83" s="640"/>
      <c r="N83" s="640"/>
      <c r="O83" s="212"/>
      <c r="P83" s="193"/>
      <c r="Q83" s="193"/>
      <c r="R83" s="219" t="s">
        <v>178</v>
      </c>
      <c r="S83" s="193"/>
      <c r="T83" s="193"/>
      <c r="U83" s="193"/>
      <c r="V83" s="193"/>
      <c r="W83" s="193"/>
      <c r="X83" s="193"/>
      <c r="Y83" s="193" t="s">
        <v>212</v>
      </c>
      <c r="Z83" s="193"/>
      <c r="AA83" s="193"/>
      <c r="AB83" s="193"/>
      <c r="AC83" s="193"/>
      <c r="AD83" s="193" t="s">
        <v>214</v>
      </c>
      <c r="AE83" s="193"/>
      <c r="AF83" s="193"/>
      <c r="AG83" s="193"/>
      <c r="AH83" s="193"/>
      <c r="AI83" s="193" t="s">
        <v>215</v>
      </c>
      <c r="AJ83" s="193"/>
      <c r="AK83" s="193"/>
      <c r="AL83" s="193"/>
      <c r="AM83" s="193"/>
      <c r="AN83" s="193"/>
      <c r="AO83" s="195"/>
      <c r="AQ83" s="129"/>
      <c r="AR83" s="130" t="str">
        <f>$CH$104</f>
        <v/>
      </c>
      <c r="AS83" s="124"/>
      <c r="AT83" s="124"/>
      <c r="AU83" s="124"/>
      <c r="AV83" s="124"/>
      <c r="AW83" s="124"/>
      <c r="AX83" s="124"/>
      <c r="AY83" s="124"/>
      <c r="AZ83" s="124"/>
      <c r="BA83" s="124"/>
      <c r="BB83" s="124"/>
      <c r="BC83" s="124"/>
      <c r="BD83" s="124"/>
      <c r="BE83" s="124"/>
      <c r="BF83" s="124"/>
      <c r="BG83" s="124"/>
      <c r="BH83" s="124"/>
      <c r="BI83" s="124"/>
      <c r="BJ83" s="140"/>
      <c r="BK83" s="124"/>
      <c r="BL83" s="124"/>
      <c r="BM83" s="124"/>
      <c r="BN83" s="124"/>
      <c r="BO83" s="124"/>
      <c r="BP83" s="124"/>
      <c r="BQ83" s="124"/>
      <c r="BR83" s="124"/>
      <c r="BS83" s="123"/>
      <c r="BT83" s="1"/>
      <c r="BU83" s="1"/>
      <c r="BV83" s="1"/>
      <c r="CA83" s="9" t="s">
        <v>314</v>
      </c>
      <c r="CB83" s="12" t="s">
        <v>315</v>
      </c>
      <c r="CC83" s="13"/>
      <c r="CD83" s="8" t="s">
        <v>296</v>
      </c>
      <c r="CE83" s="274" t="b">
        <v>0</v>
      </c>
      <c r="CG83" s="8">
        <f t="shared" si="3"/>
        <v>0</v>
      </c>
      <c r="CH83" s="127" t="str">
        <f>IF(AND(CG83=0,CG86=0,CG89=0,CG90=0),"No.13未入力",IF(AND(CG83=1,CG84=0,CG85=0),"No.13全員・一部未入力",IF(AND(CG84=1,CG85=1),"No.13全員・一部重複選択","")))</f>
        <v>No.13未入力</v>
      </c>
      <c r="CI83" s="119" t="s">
        <v>753</v>
      </c>
    </row>
    <row r="84" spans="1:87" ht="16.5" customHeight="1" x14ac:dyDescent="0.2">
      <c r="A84" s="450"/>
      <c r="B84" s="451"/>
      <c r="C84" s="590"/>
      <c r="D84" s="590"/>
      <c r="E84" s="590"/>
      <c r="F84" s="590"/>
      <c r="G84" s="590"/>
      <c r="H84" s="590"/>
      <c r="I84" s="590"/>
      <c r="J84" s="590"/>
      <c r="K84" s="640"/>
      <c r="L84" s="640"/>
      <c r="M84" s="640"/>
      <c r="N84" s="640"/>
      <c r="O84" s="212"/>
      <c r="P84" s="193"/>
      <c r="Q84" s="193"/>
      <c r="R84" s="193"/>
      <c r="S84" s="193"/>
      <c r="T84" s="193"/>
      <c r="U84" s="193"/>
      <c r="V84" s="193"/>
      <c r="W84" s="193"/>
      <c r="X84" s="193"/>
      <c r="Y84" s="193" t="s">
        <v>218</v>
      </c>
      <c r="Z84" s="193"/>
      <c r="AA84" s="193"/>
      <c r="AB84" s="193"/>
      <c r="AC84" s="193"/>
      <c r="AD84" s="193"/>
      <c r="AE84" s="193"/>
      <c r="AF84" s="193"/>
      <c r="AG84" s="193"/>
      <c r="AH84" s="193"/>
      <c r="AI84" s="193" t="s">
        <v>219</v>
      </c>
      <c r="AJ84" s="220"/>
      <c r="AK84" s="220"/>
      <c r="AL84" s="193"/>
      <c r="AM84" s="193"/>
      <c r="AN84" s="193"/>
      <c r="AO84" s="195"/>
      <c r="AQ84" s="129"/>
      <c r="AR84" s="124"/>
      <c r="AS84" s="124"/>
      <c r="AT84" s="124"/>
      <c r="AU84" s="124"/>
      <c r="AV84" s="124"/>
      <c r="AW84" s="124"/>
      <c r="AX84" s="124"/>
      <c r="AY84" s="124"/>
      <c r="AZ84" s="124"/>
      <c r="BA84" s="124"/>
      <c r="BB84" s="124"/>
      <c r="BC84" s="124"/>
      <c r="BD84" s="124"/>
      <c r="BE84" s="124"/>
      <c r="BF84" s="124"/>
      <c r="BG84" s="124"/>
      <c r="BH84" s="124"/>
      <c r="BI84" s="124"/>
      <c r="BJ84" s="140"/>
      <c r="BK84" s="124"/>
      <c r="BL84" s="124"/>
      <c r="BM84" s="124"/>
      <c r="BN84" s="124"/>
      <c r="BO84" s="124"/>
      <c r="BP84" s="124"/>
      <c r="BQ84" s="124"/>
      <c r="BR84" s="124"/>
      <c r="BS84" s="123"/>
      <c r="BT84" s="1"/>
      <c r="BU84" s="1"/>
      <c r="BV84" s="1"/>
      <c r="CA84" s="10"/>
      <c r="CB84" s="14"/>
      <c r="CC84" s="15"/>
      <c r="CD84" s="8" t="s">
        <v>297</v>
      </c>
      <c r="CE84" s="274" t="b">
        <v>0</v>
      </c>
      <c r="CG84" s="8">
        <f t="shared" si="3"/>
        <v>0</v>
      </c>
      <c r="CH84" s="14" t="str">
        <f>IF(AND(CG86=1,OR(CG87=0,CG88=0)),"No.13回数・方法未入力","")</f>
        <v/>
      </c>
      <c r="CI84" s="119" t="s">
        <v>753</v>
      </c>
    </row>
    <row r="85" spans="1:87" ht="16.5" customHeight="1" thickBot="1" x14ac:dyDescent="0.25">
      <c r="A85" s="450"/>
      <c r="B85" s="451"/>
      <c r="C85" s="590"/>
      <c r="D85" s="590"/>
      <c r="E85" s="590"/>
      <c r="F85" s="590"/>
      <c r="G85" s="590"/>
      <c r="H85" s="590"/>
      <c r="I85" s="590"/>
      <c r="J85" s="590"/>
      <c r="K85" s="640"/>
      <c r="L85" s="640"/>
      <c r="M85" s="640"/>
      <c r="N85" s="640"/>
      <c r="O85" s="212"/>
      <c r="P85" s="193"/>
      <c r="Q85" s="193"/>
      <c r="R85" s="193"/>
      <c r="S85" s="193"/>
      <c r="T85" s="193"/>
      <c r="U85" s="193"/>
      <c r="V85" s="193"/>
      <c r="W85" s="193"/>
      <c r="X85" s="193"/>
      <c r="Y85" s="193" t="s">
        <v>338</v>
      </c>
      <c r="Z85" s="159"/>
      <c r="AA85" s="193"/>
      <c r="AB85" s="221"/>
      <c r="AC85" s="402"/>
      <c r="AD85" s="402"/>
      <c r="AE85" s="402"/>
      <c r="AF85" s="402"/>
      <c r="AG85" s="402"/>
      <c r="AH85" s="402"/>
      <c r="AI85" s="402"/>
      <c r="AJ85" s="402"/>
      <c r="AK85" s="402"/>
      <c r="AL85" s="402"/>
      <c r="AM85" s="402"/>
      <c r="AN85" s="402"/>
      <c r="AO85" s="195" t="s">
        <v>213</v>
      </c>
      <c r="AQ85" s="131"/>
      <c r="AR85" s="132"/>
      <c r="AS85" s="132"/>
      <c r="AT85" s="132"/>
      <c r="AU85" s="132"/>
      <c r="AV85" s="132"/>
      <c r="AW85" s="132"/>
      <c r="AX85" s="132"/>
      <c r="AY85" s="132"/>
      <c r="AZ85" s="132"/>
      <c r="BA85" s="132"/>
      <c r="BB85" s="132"/>
      <c r="BC85" s="132"/>
      <c r="BD85" s="132"/>
      <c r="BE85" s="132"/>
      <c r="BF85" s="132"/>
      <c r="BG85" s="132"/>
      <c r="BH85" s="132"/>
      <c r="BI85" s="132"/>
      <c r="BJ85" s="142"/>
      <c r="BK85" s="124"/>
      <c r="BL85" s="124"/>
      <c r="BM85" s="124"/>
      <c r="BN85" s="124"/>
      <c r="BO85" s="124"/>
      <c r="BP85" s="124"/>
      <c r="BQ85" s="124"/>
      <c r="BR85" s="124"/>
      <c r="BS85" s="123"/>
      <c r="BT85" s="1"/>
      <c r="BU85" s="1"/>
      <c r="BV85" s="1"/>
      <c r="CA85" s="10"/>
      <c r="CB85" s="14"/>
      <c r="CC85" s="15"/>
      <c r="CD85" s="8" t="s">
        <v>298</v>
      </c>
      <c r="CE85" s="274" t="b">
        <v>0</v>
      </c>
      <c r="CG85" s="8">
        <f t="shared" si="3"/>
        <v>0</v>
      </c>
      <c r="CH85" s="14" t="str">
        <f>IF(AND(CG89=1,P75=""),"No.13その他内容未入力","")</f>
        <v/>
      </c>
      <c r="CI85" s="119" t="s">
        <v>753</v>
      </c>
    </row>
    <row r="86" spans="1:87" ht="16.5" customHeight="1" x14ac:dyDescent="0.2">
      <c r="A86" s="448" t="s">
        <v>163</v>
      </c>
      <c r="B86" s="627"/>
      <c r="C86" s="589" t="s">
        <v>150</v>
      </c>
      <c r="D86" s="589"/>
      <c r="E86" s="589"/>
      <c r="F86" s="589"/>
      <c r="G86" s="589"/>
      <c r="H86" s="589"/>
      <c r="I86" s="589"/>
      <c r="J86" s="589"/>
      <c r="K86" s="628" t="s">
        <v>149</v>
      </c>
      <c r="L86" s="628"/>
      <c r="M86" s="628"/>
      <c r="N86" s="628"/>
      <c r="O86" s="628"/>
      <c r="P86" s="628"/>
      <c r="Q86" s="192"/>
      <c r="R86" s="192" t="s">
        <v>128</v>
      </c>
      <c r="S86" s="192" t="s">
        <v>50</v>
      </c>
      <c r="T86" s="192"/>
      <c r="U86" s="192" t="s">
        <v>217</v>
      </c>
      <c r="V86" s="192"/>
      <c r="W86" s="192"/>
      <c r="X86" s="192"/>
      <c r="Y86" s="222" t="s">
        <v>151</v>
      </c>
      <c r="Z86" s="222"/>
      <c r="AA86" s="222"/>
      <c r="AB86" s="222"/>
      <c r="AC86" s="222"/>
      <c r="AD86" s="222"/>
      <c r="AE86" s="222"/>
      <c r="AF86" s="192"/>
      <c r="AG86" s="192"/>
      <c r="AH86" s="192" t="s">
        <v>128</v>
      </c>
      <c r="AI86" s="192" t="s">
        <v>50</v>
      </c>
      <c r="AJ86" s="192"/>
      <c r="AK86" s="192" t="s">
        <v>217</v>
      </c>
      <c r="AL86" s="192"/>
      <c r="AM86" s="192"/>
      <c r="AN86" s="192"/>
      <c r="AO86" s="194"/>
      <c r="AQ86" s="127"/>
      <c r="AR86" s="136" t="str">
        <f>$CH$111</f>
        <v>No.16業務委託未入力</v>
      </c>
      <c r="AS86" s="128"/>
      <c r="AT86" s="128"/>
      <c r="AU86" s="128"/>
      <c r="AV86" s="128"/>
      <c r="AW86" s="128"/>
      <c r="AX86" s="128"/>
      <c r="AY86" s="128"/>
      <c r="AZ86" s="128"/>
      <c r="BA86" s="128" t="str">
        <f>$CH$113</f>
        <v/>
      </c>
      <c r="BB86" s="128"/>
      <c r="BC86" s="128"/>
      <c r="BD86" s="124"/>
      <c r="BE86" s="124"/>
      <c r="BF86" s="124"/>
      <c r="BG86" s="124"/>
      <c r="BH86" s="124"/>
      <c r="BI86" s="1"/>
      <c r="BJ86" s="140"/>
      <c r="BK86" s="124"/>
      <c r="BL86" s="124"/>
      <c r="BM86" s="124"/>
      <c r="BN86" s="124"/>
      <c r="BO86" s="124"/>
      <c r="BP86" s="124"/>
      <c r="BQ86" s="124"/>
      <c r="BR86" s="124"/>
      <c r="BS86" s="123"/>
      <c r="BT86" s="1"/>
      <c r="BU86" s="1"/>
      <c r="BV86" s="1"/>
      <c r="CA86" s="10"/>
      <c r="CB86" s="14"/>
      <c r="CC86" s="15"/>
      <c r="CD86" s="8" t="s">
        <v>299</v>
      </c>
      <c r="CE86" s="274" t="b">
        <v>0</v>
      </c>
      <c r="CG86" s="8">
        <f t="shared" si="3"/>
        <v>0</v>
      </c>
      <c r="CH86" s="14" t="str">
        <f>IF(AND(OR(CG83=1,CG86=1,CG89=1),CG90=1),"No.13矛盾選択","")</f>
        <v/>
      </c>
      <c r="CI86" s="119" t="s">
        <v>753</v>
      </c>
    </row>
    <row r="87" spans="1:87" ht="16.5" customHeight="1" thickBot="1" x14ac:dyDescent="0.25">
      <c r="A87" s="452"/>
      <c r="B87" s="453"/>
      <c r="C87" s="593"/>
      <c r="D87" s="593"/>
      <c r="E87" s="593"/>
      <c r="F87" s="593"/>
      <c r="G87" s="593"/>
      <c r="H87" s="593"/>
      <c r="I87" s="593"/>
      <c r="J87" s="593"/>
      <c r="K87" s="629" t="s">
        <v>807</v>
      </c>
      <c r="L87" s="629"/>
      <c r="M87" s="629"/>
      <c r="N87" s="629"/>
      <c r="O87" s="629"/>
      <c r="P87" s="629"/>
      <c r="Q87" s="461"/>
      <c r="R87" s="461"/>
      <c r="S87" s="461"/>
      <c r="T87" s="461"/>
      <c r="U87" s="461"/>
      <c r="V87" s="461"/>
      <c r="W87" s="461"/>
      <c r="X87" s="461"/>
      <c r="Y87" s="461"/>
      <c r="Z87" s="461"/>
      <c r="AA87" s="461"/>
      <c r="AB87" s="461"/>
      <c r="AC87" s="461"/>
      <c r="AD87" s="461"/>
      <c r="AE87" s="461"/>
      <c r="AF87" s="461"/>
      <c r="AG87" s="461"/>
      <c r="AH87" s="461"/>
      <c r="AI87" s="461"/>
      <c r="AJ87" s="461"/>
      <c r="AK87" s="461"/>
      <c r="AL87" s="461"/>
      <c r="AM87" s="461"/>
      <c r="AN87" s="461"/>
      <c r="AO87" s="223" t="s">
        <v>808</v>
      </c>
      <c r="AQ87" s="131"/>
      <c r="AR87" s="130" t="str">
        <f>$CH$112</f>
        <v/>
      </c>
      <c r="AS87" s="132"/>
      <c r="AT87" s="132"/>
      <c r="AU87" s="132"/>
      <c r="AV87" s="132"/>
      <c r="AW87" s="132"/>
      <c r="AX87" s="132"/>
      <c r="AY87" s="132"/>
      <c r="AZ87" s="134"/>
      <c r="BA87" s="134"/>
      <c r="BB87" s="134"/>
      <c r="BC87" s="134"/>
      <c r="BD87" s="134"/>
      <c r="BE87" s="134"/>
      <c r="BF87" s="134"/>
      <c r="BG87" s="134"/>
      <c r="BH87" s="134"/>
      <c r="BI87" s="134"/>
      <c r="BJ87" s="143"/>
      <c r="BK87" s="135"/>
      <c r="BL87" s="135"/>
      <c r="BM87" s="135"/>
      <c r="BN87" s="124"/>
      <c r="BO87" s="124"/>
      <c r="BP87" s="124"/>
      <c r="BQ87" s="124"/>
      <c r="BR87" s="124"/>
      <c r="BS87" s="123"/>
      <c r="BT87" s="1"/>
      <c r="BU87" s="1"/>
      <c r="BV87" s="1"/>
      <c r="CA87" s="10"/>
      <c r="CB87" s="14"/>
      <c r="CC87" s="15"/>
      <c r="CD87" s="8" t="s">
        <v>301</v>
      </c>
      <c r="CE87" s="276" t="str">
        <f>IF(Y74="","FALSE","TRUE")</f>
        <v>FALSE</v>
      </c>
      <c r="CG87" s="8">
        <f>IF(CE87="TRUE",1,0)</f>
        <v>0</v>
      </c>
      <c r="CH87" s="14"/>
      <c r="CI87" s="119"/>
    </row>
    <row r="88" spans="1:87" ht="16.5" customHeight="1" x14ac:dyDescent="0.2">
      <c r="A88" s="448" t="s">
        <v>164</v>
      </c>
      <c r="B88" s="627"/>
      <c r="C88" s="206" t="s">
        <v>831</v>
      </c>
      <c r="D88" s="124"/>
      <c r="E88" s="124"/>
      <c r="F88" s="124"/>
      <c r="G88" s="124"/>
      <c r="H88" s="124"/>
      <c r="I88" s="124"/>
      <c r="J88" s="124"/>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5"/>
      <c r="AQ88" s="127"/>
      <c r="AR88" s="136" t="str">
        <f>$CH$116</f>
        <v>No.17ﾏﾆｭｱﾙ未入力</v>
      </c>
      <c r="AS88" s="128"/>
      <c r="AT88" s="128"/>
      <c r="AU88" s="128"/>
      <c r="AV88" s="128"/>
      <c r="AW88" s="128"/>
      <c r="AX88" s="128"/>
      <c r="AY88" s="128"/>
      <c r="AZ88" s="133"/>
      <c r="BA88" s="133"/>
      <c r="BB88" s="133"/>
      <c r="BC88" s="133"/>
      <c r="BD88" s="135"/>
      <c r="BE88" s="135"/>
      <c r="BF88" s="135"/>
      <c r="BG88" s="135"/>
      <c r="BH88" s="135"/>
      <c r="BI88" s="135"/>
      <c r="BJ88" s="141"/>
      <c r="BK88" s="135"/>
      <c r="BL88" s="135"/>
      <c r="BM88" s="135"/>
      <c r="BN88" s="124"/>
      <c r="BO88" s="124"/>
      <c r="BP88" s="124"/>
      <c r="BQ88" s="124"/>
      <c r="BR88" s="124"/>
      <c r="BS88" s="123"/>
      <c r="BT88" s="1"/>
      <c r="BU88" s="1"/>
      <c r="BV88" s="1"/>
      <c r="CA88" s="10"/>
      <c r="CB88" s="14"/>
      <c r="CC88" s="15"/>
      <c r="CD88" s="8" t="s">
        <v>302</v>
      </c>
      <c r="CE88" s="276" t="str">
        <f>IF(AF74="","FALSE","TRUE")</f>
        <v>FALSE</v>
      </c>
      <c r="CG88" s="8">
        <f>IF(CE88="TRUE",1,0)</f>
        <v>0</v>
      </c>
      <c r="CH88" s="14"/>
      <c r="CI88" s="119"/>
    </row>
    <row r="89" spans="1:87" ht="16.5" customHeight="1" x14ac:dyDescent="0.2">
      <c r="A89" s="450"/>
      <c r="B89" s="451"/>
      <c r="C89" s="186"/>
      <c r="D89" s="186" t="s">
        <v>165</v>
      </c>
      <c r="E89" s="186"/>
      <c r="F89" s="186"/>
      <c r="G89" s="186"/>
      <c r="H89" s="186"/>
      <c r="I89" s="186"/>
      <c r="J89" s="186"/>
      <c r="K89" s="186" t="s">
        <v>128</v>
      </c>
      <c r="L89" s="186" t="s">
        <v>50</v>
      </c>
      <c r="M89" s="186"/>
      <c r="N89" s="186" t="s">
        <v>129</v>
      </c>
      <c r="O89" s="186"/>
      <c r="P89" s="186"/>
      <c r="Q89" s="186" t="s">
        <v>152</v>
      </c>
      <c r="R89" s="186"/>
      <c r="S89" s="186"/>
      <c r="T89" s="186"/>
      <c r="U89" s="186" t="s">
        <v>128</v>
      </c>
      <c r="V89" s="186" t="s">
        <v>50</v>
      </c>
      <c r="W89" s="186"/>
      <c r="X89" s="186" t="s">
        <v>129</v>
      </c>
      <c r="Y89" s="186"/>
      <c r="Z89" s="186"/>
      <c r="AA89" s="186" t="s">
        <v>153</v>
      </c>
      <c r="AB89" s="186"/>
      <c r="AC89" s="186"/>
      <c r="AD89" s="186"/>
      <c r="AE89" s="186"/>
      <c r="AF89" s="186"/>
      <c r="AG89" s="186"/>
      <c r="AH89" s="186" t="s">
        <v>128</v>
      </c>
      <c r="AI89" s="186" t="s">
        <v>50</v>
      </c>
      <c r="AJ89" s="186"/>
      <c r="AK89" s="186" t="s">
        <v>129</v>
      </c>
      <c r="AL89" s="186"/>
      <c r="AM89" s="186"/>
      <c r="AN89" s="186"/>
      <c r="AO89" s="189"/>
      <c r="AQ89" s="131"/>
      <c r="AR89" s="137" t="str">
        <f>$CH$117</f>
        <v/>
      </c>
      <c r="AS89" s="132"/>
      <c r="AT89" s="132"/>
      <c r="AU89" s="132"/>
      <c r="AV89" s="132"/>
      <c r="AW89" s="132"/>
      <c r="AX89" s="132"/>
      <c r="AY89" s="132"/>
      <c r="AZ89" s="1"/>
      <c r="BA89" s="134"/>
      <c r="BB89" s="134"/>
      <c r="BC89" s="134"/>
      <c r="BD89" s="134"/>
      <c r="BE89" s="134"/>
      <c r="BF89" s="134"/>
      <c r="BG89" s="134"/>
      <c r="BH89" s="134"/>
      <c r="BI89" s="134"/>
      <c r="BJ89" s="143"/>
      <c r="BK89" s="135"/>
      <c r="BL89" s="135"/>
      <c r="BM89" s="135"/>
      <c r="BN89" s="124"/>
      <c r="BO89" s="124"/>
      <c r="BP89" s="124"/>
      <c r="BQ89" s="124"/>
      <c r="BR89" s="124"/>
      <c r="BS89" s="123"/>
      <c r="BT89" s="1"/>
      <c r="BU89" s="1"/>
      <c r="BV89" s="1"/>
      <c r="CA89" s="10"/>
      <c r="CB89" s="14"/>
      <c r="CC89" s="15"/>
      <c r="CD89" s="8" t="s">
        <v>300</v>
      </c>
      <c r="CE89" s="274" t="b">
        <v>0</v>
      </c>
      <c r="CG89" s="8">
        <f t="shared" si="3"/>
        <v>0</v>
      </c>
      <c r="CI89" s="119"/>
    </row>
    <row r="90" spans="1:87" ht="16.5" customHeight="1" x14ac:dyDescent="0.2">
      <c r="A90" s="450"/>
      <c r="B90" s="451"/>
      <c r="C90" s="206" t="s">
        <v>832</v>
      </c>
      <c r="D90" s="224"/>
      <c r="E90" s="224"/>
      <c r="F90" s="224"/>
      <c r="G90" s="224"/>
      <c r="H90" s="224"/>
      <c r="I90" s="224"/>
      <c r="J90" s="22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7"/>
      <c r="AQ90" s="127"/>
      <c r="AR90" s="128"/>
      <c r="AS90" s="128"/>
      <c r="AT90" s="128"/>
      <c r="AU90" s="128"/>
      <c r="AV90" s="128"/>
      <c r="AW90" s="128"/>
      <c r="AX90" s="128"/>
      <c r="AY90" s="128"/>
      <c r="AZ90" s="133"/>
      <c r="BA90" s="133"/>
      <c r="BB90" s="133"/>
      <c r="BC90" s="133"/>
      <c r="BD90" s="135"/>
      <c r="BE90" s="135"/>
      <c r="BF90" s="135"/>
      <c r="BG90" s="135"/>
      <c r="BH90" s="135"/>
      <c r="BI90" s="135"/>
      <c r="BJ90" s="141"/>
      <c r="BK90" s="135"/>
      <c r="BL90" s="135"/>
      <c r="BM90" s="135"/>
      <c r="BN90" s="124"/>
      <c r="BO90" s="124"/>
      <c r="BP90" s="124"/>
      <c r="BQ90" s="124"/>
      <c r="BR90" s="124"/>
      <c r="BS90" s="123"/>
      <c r="BT90" s="1"/>
      <c r="BU90" s="1"/>
      <c r="BV90" s="1"/>
      <c r="CA90" s="11"/>
      <c r="CB90" s="2"/>
      <c r="CC90" s="16"/>
      <c r="CD90" s="8" t="s">
        <v>303</v>
      </c>
      <c r="CE90" s="274" t="b">
        <v>0</v>
      </c>
      <c r="CG90" s="8">
        <f t="shared" si="3"/>
        <v>0</v>
      </c>
      <c r="CI90" s="25"/>
    </row>
    <row r="91" spans="1:87" ht="16.5" customHeight="1" x14ac:dyDescent="0.2">
      <c r="A91" s="450"/>
      <c r="B91" s="451"/>
      <c r="C91" s="124"/>
      <c r="D91" s="624" t="s">
        <v>154</v>
      </c>
      <c r="E91" s="624"/>
      <c r="F91" s="624"/>
      <c r="G91" s="624"/>
      <c r="H91" s="624"/>
      <c r="I91" s="169" t="s">
        <v>155</v>
      </c>
      <c r="J91" s="169"/>
      <c r="K91" s="169"/>
      <c r="L91" s="169"/>
      <c r="M91" s="169"/>
      <c r="N91" s="179"/>
      <c r="O91" s="179" t="s">
        <v>128</v>
      </c>
      <c r="P91" s="179" t="s">
        <v>50</v>
      </c>
      <c r="Q91" s="179"/>
      <c r="R91" s="179" t="s">
        <v>217</v>
      </c>
      <c r="S91" s="179"/>
      <c r="T91" s="179"/>
      <c r="U91" s="616" t="s">
        <v>166</v>
      </c>
      <c r="V91" s="617"/>
      <c r="W91" s="617"/>
      <c r="X91" s="617"/>
      <c r="Y91" s="617"/>
      <c r="Z91" s="622" t="s">
        <v>156</v>
      </c>
      <c r="AA91" s="622"/>
      <c r="AB91" s="622"/>
      <c r="AC91" s="622"/>
      <c r="AD91" s="622"/>
      <c r="AE91" s="622"/>
      <c r="AF91" s="169"/>
      <c r="AG91" s="169" t="s">
        <v>128</v>
      </c>
      <c r="AH91" s="169" t="s">
        <v>208</v>
      </c>
      <c r="AI91" s="624" t="s">
        <v>809</v>
      </c>
      <c r="AJ91" s="624"/>
      <c r="AK91" s="625"/>
      <c r="AL91" s="625"/>
      <c r="AM91" s="200" t="s">
        <v>810</v>
      </c>
      <c r="AN91" s="225"/>
      <c r="AO91" s="226"/>
      <c r="AQ91" s="129"/>
      <c r="AR91" s="130" t="str">
        <f>$CH$122</f>
        <v>No.18水（調理用）未入力</v>
      </c>
      <c r="AS91" s="124"/>
      <c r="AT91" s="124"/>
      <c r="AU91" s="124"/>
      <c r="AV91" s="124"/>
      <c r="AW91" s="124"/>
      <c r="AX91" s="124"/>
      <c r="AY91" s="124"/>
      <c r="AZ91" s="135"/>
      <c r="BA91" s="130" t="str">
        <f>$CH$130</f>
        <v>No.18備蓄食品未入力</v>
      </c>
      <c r="BB91" s="1"/>
      <c r="BC91" s="1"/>
      <c r="BD91" s="124"/>
      <c r="BE91" s="124"/>
      <c r="BF91" s="124"/>
      <c r="BG91" s="124"/>
      <c r="BH91" s="124"/>
      <c r="BI91" s="124"/>
      <c r="BJ91" s="140"/>
      <c r="BK91" s="124"/>
      <c r="BL91" s="124"/>
      <c r="BM91" s="124"/>
      <c r="BN91" s="124"/>
      <c r="BO91" s="124"/>
      <c r="BP91" s="124"/>
      <c r="BQ91" s="124"/>
      <c r="BR91" s="124"/>
      <c r="BS91" s="123"/>
      <c r="BT91" s="1"/>
      <c r="BU91" s="1"/>
      <c r="BV91" s="1"/>
      <c r="CA91" s="9" t="s">
        <v>316</v>
      </c>
      <c r="CB91" s="12" t="s">
        <v>317</v>
      </c>
      <c r="CC91" s="13"/>
      <c r="CD91" s="35" t="s">
        <v>318</v>
      </c>
      <c r="CE91" s="274" t="b">
        <v>0</v>
      </c>
      <c r="CG91" s="8">
        <f t="shared" si="3"/>
        <v>0</v>
      </c>
      <c r="CH91" s="12" t="str">
        <f>IF(AND(CG91=0,CG96=0),"No.14未入力",IF(AND(CG91=1,CG92=0,CG93=0,CG94=0,CG95=0),"No.14表示項目未入力",""))</f>
        <v>No.14未入力</v>
      </c>
      <c r="CI91" s="119" t="s">
        <v>753</v>
      </c>
    </row>
    <row r="92" spans="1:87" ht="16.5" customHeight="1" x14ac:dyDescent="0.2">
      <c r="A92" s="450"/>
      <c r="B92" s="451"/>
      <c r="C92" s="124"/>
      <c r="D92" s="470"/>
      <c r="E92" s="470"/>
      <c r="F92" s="470"/>
      <c r="G92" s="470"/>
      <c r="H92" s="470"/>
      <c r="I92" s="169" t="s">
        <v>157</v>
      </c>
      <c r="J92" s="169"/>
      <c r="K92" s="169"/>
      <c r="L92" s="169"/>
      <c r="M92" s="169"/>
      <c r="N92" s="169"/>
      <c r="O92" s="169" t="s">
        <v>128</v>
      </c>
      <c r="P92" s="169" t="s">
        <v>50</v>
      </c>
      <c r="Q92" s="169"/>
      <c r="R92" s="179" t="s">
        <v>217</v>
      </c>
      <c r="S92" s="169"/>
      <c r="T92" s="169"/>
      <c r="U92" s="618"/>
      <c r="V92" s="619"/>
      <c r="W92" s="619"/>
      <c r="X92" s="619"/>
      <c r="Y92" s="619"/>
      <c r="Z92" s="623"/>
      <c r="AA92" s="623"/>
      <c r="AB92" s="623"/>
      <c r="AC92" s="623"/>
      <c r="AD92" s="623"/>
      <c r="AE92" s="623"/>
      <c r="AF92" s="179"/>
      <c r="AG92" s="179" t="s">
        <v>129</v>
      </c>
      <c r="AH92" s="179"/>
      <c r="AI92" s="227"/>
      <c r="AJ92" s="228" t="s">
        <v>811</v>
      </c>
      <c r="AK92" s="577"/>
      <c r="AL92" s="577"/>
      <c r="AM92" s="179" t="s">
        <v>812</v>
      </c>
      <c r="AN92" s="179"/>
      <c r="AO92" s="182"/>
      <c r="AQ92" s="129"/>
      <c r="AR92" s="130" t="str">
        <f>$CH$124</f>
        <v>No.18熱源未入力</v>
      </c>
      <c r="AS92" s="124"/>
      <c r="AT92" s="124"/>
      <c r="AU92" s="124"/>
      <c r="AV92" s="124"/>
      <c r="AW92" s="124"/>
      <c r="AX92" s="124"/>
      <c r="AY92" s="124"/>
      <c r="AZ92" s="124"/>
      <c r="BA92" s="130" t="str">
        <f>$CH$131</f>
        <v/>
      </c>
      <c r="BB92" s="1"/>
      <c r="BC92" s="1"/>
      <c r="BD92" s="124"/>
      <c r="BE92" s="124"/>
      <c r="BF92" s="124"/>
      <c r="BG92" s="124"/>
      <c r="BH92" s="124"/>
      <c r="BI92" s="124"/>
      <c r="BJ92" s="140"/>
      <c r="BK92" s="124"/>
      <c r="BL92" s="124"/>
      <c r="BM92" s="124"/>
      <c r="BN92" s="124"/>
      <c r="BO92" s="124"/>
      <c r="BP92" s="124"/>
      <c r="BQ92" s="124"/>
      <c r="BR92" s="124"/>
      <c r="BS92" s="123"/>
      <c r="BT92" s="1"/>
      <c r="BU92" s="1"/>
      <c r="BV92" s="1"/>
      <c r="CA92" s="10"/>
      <c r="CB92" s="14"/>
      <c r="CC92" s="15"/>
      <c r="CD92" s="35" t="s">
        <v>320</v>
      </c>
      <c r="CE92" s="274" t="b">
        <v>0</v>
      </c>
      <c r="CG92" s="8">
        <f t="shared" si="3"/>
        <v>0</v>
      </c>
      <c r="CH92" s="14" t="str">
        <f>IF(AND(CG91=1,CG96=1),"No.14 選択矛盾",IF(AND(CG96=1,OR(CG92=1,CG93=1,CG94=1,CG95=1)),"No.17選択矛盾",""))</f>
        <v/>
      </c>
      <c r="CI92" s="119" t="s">
        <v>753</v>
      </c>
    </row>
    <row r="93" spans="1:87" ht="16.5" customHeight="1" x14ac:dyDescent="0.2">
      <c r="A93" s="450"/>
      <c r="B93" s="451"/>
      <c r="C93" s="124"/>
      <c r="D93" s="470"/>
      <c r="E93" s="470"/>
      <c r="F93" s="470"/>
      <c r="G93" s="470"/>
      <c r="H93" s="470"/>
      <c r="I93" s="169" t="s">
        <v>158</v>
      </c>
      <c r="J93" s="169"/>
      <c r="K93" s="169"/>
      <c r="L93" s="169"/>
      <c r="M93" s="169"/>
      <c r="N93" s="169"/>
      <c r="O93" s="169" t="s">
        <v>128</v>
      </c>
      <c r="P93" s="169" t="s">
        <v>50</v>
      </c>
      <c r="Q93" s="169"/>
      <c r="R93" s="179" t="s">
        <v>217</v>
      </c>
      <c r="S93" s="169"/>
      <c r="T93" s="169"/>
      <c r="U93" s="618"/>
      <c r="V93" s="619"/>
      <c r="W93" s="619"/>
      <c r="X93" s="619"/>
      <c r="Y93" s="619"/>
      <c r="Z93" s="169" t="s">
        <v>159</v>
      </c>
      <c r="AA93" s="169"/>
      <c r="AB93" s="169"/>
      <c r="AC93" s="169"/>
      <c r="AD93" s="169"/>
      <c r="AE93" s="169"/>
      <c r="AF93" s="169"/>
      <c r="AG93" s="169" t="s">
        <v>128</v>
      </c>
      <c r="AH93" s="169" t="s">
        <v>50</v>
      </c>
      <c r="AI93" s="169"/>
      <c r="AJ93" s="169" t="s">
        <v>217</v>
      </c>
      <c r="AK93" s="169"/>
      <c r="AL93" s="169"/>
      <c r="AM93" s="169"/>
      <c r="AN93" s="169"/>
      <c r="AO93" s="172"/>
      <c r="AQ93" s="129"/>
      <c r="AR93" s="130" t="str">
        <f>$CH$126</f>
        <v>No.18調理器具未入力</v>
      </c>
      <c r="AS93" s="124"/>
      <c r="AT93" s="124"/>
      <c r="AU93" s="124"/>
      <c r="AV93" s="124"/>
      <c r="AW93" s="124"/>
      <c r="AX93" s="124"/>
      <c r="AY93" s="124"/>
      <c r="AZ93" s="124"/>
      <c r="BA93" s="130" t="str">
        <f>$CH$132</f>
        <v>No.18非常献立未入力</v>
      </c>
      <c r="BB93" s="1"/>
      <c r="BC93" s="1"/>
      <c r="BD93" s="124"/>
      <c r="BE93" s="124"/>
      <c r="BF93" s="124"/>
      <c r="BG93" s="124"/>
      <c r="BH93" s="124"/>
      <c r="BI93" s="124"/>
      <c r="BJ93" s="140"/>
      <c r="BK93" s="124"/>
      <c r="BL93" s="124"/>
      <c r="BM93" s="124"/>
      <c r="BN93" s="124"/>
      <c r="BO93" s="124"/>
      <c r="BP93" s="124"/>
      <c r="BQ93" s="124"/>
      <c r="BR93" s="124"/>
      <c r="BS93" s="123"/>
      <c r="BT93" s="1"/>
      <c r="BU93" s="1"/>
      <c r="BV93" s="1"/>
      <c r="CA93" s="10"/>
      <c r="CB93" s="14"/>
      <c r="CC93" s="15"/>
      <c r="CD93" s="35" t="s">
        <v>321</v>
      </c>
      <c r="CE93" s="274" t="b">
        <v>0</v>
      </c>
      <c r="CG93" s="8">
        <f t="shared" si="3"/>
        <v>0</v>
      </c>
      <c r="CI93" s="119"/>
    </row>
    <row r="94" spans="1:87" ht="16.5" customHeight="1" x14ac:dyDescent="0.2">
      <c r="A94" s="450"/>
      <c r="B94" s="451"/>
      <c r="C94" s="124"/>
      <c r="D94" s="470"/>
      <c r="E94" s="470"/>
      <c r="F94" s="470"/>
      <c r="G94" s="470"/>
      <c r="H94" s="470"/>
      <c r="I94" s="169" t="s">
        <v>160</v>
      </c>
      <c r="J94" s="169"/>
      <c r="K94" s="169"/>
      <c r="L94" s="169"/>
      <c r="M94" s="169"/>
      <c r="N94" s="169"/>
      <c r="O94" s="169" t="s">
        <v>128</v>
      </c>
      <c r="P94" s="169" t="s">
        <v>50</v>
      </c>
      <c r="Q94" s="169"/>
      <c r="R94" s="179" t="s">
        <v>217</v>
      </c>
      <c r="S94" s="169"/>
      <c r="T94" s="169"/>
      <c r="U94" s="618"/>
      <c r="V94" s="619"/>
      <c r="W94" s="619"/>
      <c r="X94" s="619"/>
      <c r="Y94" s="619"/>
      <c r="Z94" s="169" t="s">
        <v>161</v>
      </c>
      <c r="AA94" s="169"/>
      <c r="AB94" s="169"/>
      <c r="AC94" s="169"/>
      <c r="AD94" s="169"/>
      <c r="AE94" s="169"/>
      <c r="AF94" s="169"/>
      <c r="AG94" s="169" t="s">
        <v>128</v>
      </c>
      <c r="AH94" s="169" t="s">
        <v>50</v>
      </c>
      <c r="AI94" s="169"/>
      <c r="AJ94" s="169" t="s">
        <v>217</v>
      </c>
      <c r="AK94" s="169"/>
      <c r="AL94" s="169"/>
      <c r="AM94" s="169"/>
      <c r="AN94" s="169"/>
      <c r="AO94" s="172"/>
      <c r="AQ94" s="129"/>
      <c r="AR94" s="130" t="str">
        <f>$CH$128</f>
        <v>No.18食器等未入力</v>
      </c>
      <c r="AS94" s="124"/>
      <c r="AT94" s="124"/>
      <c r="AU94" s="124"/>
      <c r="AV94" s="124"/>
      <c r="AW94" s="124"/>
      <c r="AX94" s="124"/>
      <c r="AY94" s="124"/>
      <c r="AZ94" s="124"/>
      <c r="BA94" s="130" t="str">
        <f>$CH$134</f>
        <v>No.18リスト未入力</v>
      </c>
      <c r="BB94" s="1"/>
      <c r="BC94" s="1"/>
      <c r="BD94" s="124"/>
      <c r="BE94" s="124"/>
      <c r="BF94" s="124"/>
      <c r="BG94" s="124"/>
      <c r="BH94" s="124"/>
      <c r="BI94" s="124"/>
      <c r="BJ94" s="140"/>
      <c r="BK94" s="124"/>
      <c r="BL94" s="124"/>
      <c r="BM94" s="124"/>
      <c r="BN94" s="124"/>
      <c r="BO94" s="124"/>
      <c r="BP94" s="124"/>
      <c r="BQ94" s="124"/>
      <c r="BR94" s="124"/>
      <c r="BS94" s="123"/>
      <c r="BT94" s="1"/>
      <c r="BU94" s="1"/>
      <c r="BV94" s="1"/>
      <c r="CA94" s="10"/>
      <c r="CB94" s="14"/>
      <c r="CC94" s="15"/>
      <c r="CD94" s="35" t="s">
        <v>322</v>
      </c>
      <c r="CE94" s="274" t="b">
        <v>0</v>
      </c>
      <c r="CG94" s="8">
        <f t="shared" si="3"/>
        <v>0</v>
      </c>
      <c r="CH94" s="14"/>
      <c r="CI94" s="119"/>
    </row>
    <row r="95" spans="1:87" ht="16.5" customHeight="1" thickBot="1" x14ac:dyDescent="0.25">
      <c r="A95" s="452"/>
      <c r="B95" s="453"/>
      <c r="C95" s="203"/>
      <c r="D95" s="471"/>
      <c r="E95" s="471"/>
      <c r="F95" s="471"/>
      <c r="G95" s="471"/>
      <c r="H95" s="471"/>
      <c r="I95" s="196"/>
      <c r="J95" s="196"/>
      <c r="K95" s="196"/>
      <c r="L95" s="196"/>
      <c r="M95" s="196"/>
      <c r="N95" s="196"/>
      <c r="O95" s="196"/>
      <c r="P95" s="196"/>
      <c r="Q95" s="196"/>
      <c r="R95" s="196"/>
      <c r="S95" s="196"/>
      <c r="T95" s="196"/>
      <c r="U95" s="620"/>
      <c r="V95" s="621"/>
      <c r="W95" s="621"/>
      <c r="X95" s="621"/>
      <c r="Y95" s="621"/>
      <c r="Z95" s="196" t="s">
        <v>162</v>
      </c>
      <c r="AA95" s="196"/>
      <c r="AB95" s="196"/>
      <c r="AC95" s="196"/>
      <c r="AD95" s="196"/>
      <c r="AE95" s="196"/>
      <c r="AF95" s="196"/>
      <c r="AG95" s="196" t="s">
        <v>128</v>
      </c>
      <c r="AH95" s="196" t="s">
        <v>50</v>
      </c>
      <c r="AI95" s="196"/>
      <c r="AJ95" s="196" t="s">
        <v>217</v>
      </c>
      <c r="AK95" s="196"/>
      <c r="AL95" s="196"/>
      <c r="AM95" s="196"/>
      <c r="AN95" s="196"/>
      <c r="AO95" s="191"/>
      <c r="AQ95" s="131"/>
      <c r="AR95" s="132"/>
      <c r="AS95" s="132"/>
      <c r="AT95" s="132"/>
      <c r="AU95" s="132"/>
      <c r="AV95" s="132"/>
      <c r="AW95" s="132"/>
      <c r="AX95" s="132"/>
      <c r="AY95" s="132"/>
      <c r="AZ95" s="132"/>
      <c r="BA95" s="137" t="str">
        <f>$CH$136</f>
        <v>No.18保管場所周知未入力</v>
      </c>
      <c r="BB95" s="1"/>
      <c r="BC95" s="1"/>
      <c r="BD95" s="132"/>
      <c r="BE95" s="132"/>
      <c r="BF95" s="132"/>
      <c r="BG95" s="132"/>
      <c r="BH95" s="132"/>
      <c r="BI95" s="132"/>
      <c r="BJ95" s="142"/>
      <c r="BK95" s="124"/>
      <c r="BL95" s="124"/>
      <c r="BM95" s="124"/>
      <c r="BN95" s="124"/>
      <c r="BO95" s="124"/>
      <c r="BP95" s="124"/>
      <c r="BQ95" s="124"/>
      <c r="BR95" s="124"/>
      <c r="BS95" s="123"/>
      <c r="BT95" s="1"/>
      <c r="BU95" s="1"/>
      <c r="BV95" s="1"/>
      <c r="CA95" s="10"/>
      <c r="CB95" s="14"/>
      <c r="CC95" s="15"/>
      <c r="CD95" s="35" t="s">
        <v>323</v>
      </c>
      <c r="CE95" s="274" t="b">
        <v>0</v>
      </c>
      <c r="CG95" s="8">
        <f t="shared" si="3"/>
        <v>0</v>
      </c>
      <c r="CH95" s="14"/>
      <c r="CI95" s="119"/>
    </row>
    <row r="96" spans="1:87" ht="16.5" customHeight="1" x14ac:dyDescent="0.2">
      <c r="A96" s="498" t="s">
        <v>175</v>
      </c>
      <c r="B96" s="644"/>
      <c r="C96" s="633" t="s">
        <v>833</v>
      </c>
      <c r="D96" s="634"/>
      <c r="E96" s="634"/>
      <c r="F96" s="634"/>
      <c r="G96" s="634"/>
      <c r="H96" s="634"/>
      <c r="I96" s="634"/>
      <c r="J96" s="634"/>
      <c r="K96" s="192"/>
      <c r="L96" s="192"/>
      <c r="M96" s="192" t="s">
        <v>176</v>
      </c>
      <c r="N96" s="192"/>
      <c r="O96" s="192"/>
      <c r="P96" s="192"/>
      <c r="Q96" s="192"/>
      <c r="R96" s="229" t="s">
        <v>114</v>
      </c>
      <c r="S96" s="192"/>
      <c r="T96" s="192"/>
      <c r="U96" s="192" t="s">
        <v>210</v>
      </c>
      <c r="V96" s="192"/>
      <c r="W96" s="192"/>
      <c r="X96" s="192"/>
      <c r="Y96" s="192"/>
      <c r="Z96" s="192" t="s">
        <v>211</v>
      </c>
      <c r="AA96" s="192"/>
      <c r="AB96" s="192"/>
      <c r="AC96" s="192"/>
      <c r="AD96" s="192"/>
      <c r="AE96" s="192"/>
      <c r="AF96" s="229" t="s">
        <v>177</v>
      </c>
      <c r="AG96" s="192"/>
      <c r="AH96" s="192"/>
      <c r="AI96" s="192"/>
      <c r="AJ96" s="192" t="s">
        <v>128</v>
      </c>
      <c r="AK96" s="192" t="s">
        <v>50</v>
      </c>
      <c r="AL96" s="192"/>
      <c r="AM96" s="192" t="s">
        <v>217</v>
      </c>
      <c r="AN96" s="192"/>
      <c r="AO96" s="194"/>
      <c r="AQ96" s="127"/>
      <c r="AR96" s="136" t="str">
        <f>$CH$138</f>
        <v>No.19会議未入力</v>
      </c>
      <c r="AS96" s="128"/>
      <c r="AT96" s="128"/>
      <c r="AU96" s="128"/>
      <c r="AV96" s="128"/>
      <c r="AW96" s="128"/>
      <c r="AX96" s="128"/>
      <c r="AY96" s="128"/>
      <c r="AZ96" s="128"/>
      <c r="BA96" s="133" t="str">
        <f>$CH$139</f>
        <v/>
      </c>
      <c r="BB96" s="133"/>
      <c r="BC96" s="133"/>
      <c r="BD96" s="135"/>
      <c r="BE96" s="135"/>
      <c r="BF96" s="135"/>
      <c r="BG96" s="135"/>
      <c r="BH96" s="135"/>
      <c r="BI96" s="135"/>
      <c r="BJ96" s="141"/>
      <c r="BK96" s="135"/>
      <c r="BL96" s="135"/>
      <c r="BM96" s="135"/>
      <c r="BN96" s="135"/>
      <c r="BO96" s="135"/>
      <c r="BP96" s="135"/>
      <c r="BQ96" s="124"/>
      <c r="BR96" s="124"/>
      <c r="BS96" s="123"/>
      <c r="BT96" s="1"/>
      <c r="BU96" s="1"/>
      <c r="BV96" s="1"/>
      <c r="CA96" s="11"/>
      <c r="CB96" s="2"/>
      <c r="CC96" s="16"/>
      <c r="CD96" s="35" t="s">
        <v>319</v>
      </c>
      <c r="CE96" s="274" t="b">
        <v>0</v>
      </c>
      <c r="CG96" s="8">
        <f t="shared" si="3"/>
        <v>0</v>
      </c>
      <c r="CH96" s="2"/>
      <c r="CI96" s="25"/>
    </row>
    <row r="97" spans="1:87" ht="16.5" customHeight="1" x14ac:dyDescent="0.2">
      <c r="A97" s="611"/>
      <c r="B97" s="612"/>
      <c r="C97" s="635"/>
      <c r="D97" s="636"/>
      <c r="E97" s="636"/>
      <c r="F97" s="636"/>
      <c r="G97" s="636"/>
      <c r="H97" s="636"/>
      <c r="I97" s="636"/>
      <c r="J97" s="636"/>
      <c r="K97" s="186"/>
      <c r="L97" s="186"/>
      <c r="M97" s="186" t="s">
        <v>167</v>
      </c>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9"/>
      <c r="AQ97" s="131"/>
      <c r="AR97" s="132" t="str">
        <f>$CH$140</f>
        <v/>
      </c>
      <c r="AS97" s="132"/>
      <c r="AT97" s="132"/>
      <c r="AU97" s="132"/>
      <c r="AV97" s="132"/>
      <c r="AW97" s="132"/>
      <c r="AX97" s="132"/>
      <c r="AY97" s="132"/>
      <c r="AZ97" s="132"/>
      <c r="BA97" s="132"/>
      <c r="BB97" s="132"/>
      <c r="BC97" s="132"/>
      <c r="BD97" s="132"/>
      <c r="BE97" s="132"/>
      <c r="BF97" s="132"/>
      <c r="BG97" s="132"/>
      <c r="BH97" s="132"/>
      <c r="BI97" s="132"/>
      <c r="BJ97" s="142"/>
      <c r="BK97" s="124"/>
      <c r="BL97" s="124"/>
      <c r="BM97" s="124"/>
      <c r="BN97" s="124"/>
      <c r="BO97" s="124"/>
      <c r="BP97" s="124"/>
      <c r="BQ97" s="124"/>
      <c r="BR97" s="124"/>
      <c r="BS97" s="123"/>
      <c r="BT97" s="1"/>
      <c r="BU97" s="1"/>
      <c r="BV97" s="1"/>
      <c r="CA97" s="9" t="s">
        <v>324</v>
      </c>
      <c r="CB97" s="9" t="s">
        <v>325</v>
      </c>
      <c r="CC97" s="9" t="s">
        <v>326</v>
      </c>
      <c r="CD97" s="35" t="s">
        <v>309</v>
      </c>
      <c r="CE97" s="274" t="b">
        <v>0</v>
      </c>
      <c r="CG97" s="8">
        <f t="shared" si="3"/>
        <v>0</v>
      </c>
      <c r="CH97" s="12" t="str">
        <f>IF(AND(CG97=0,CG102=0),"No.15栄養指導未入力",IF(AND(CG97=1,CG98=0,CG99=0),"No.15個人集団未入力",""))</f>
        <v>No.15栄養指導未入力</v>
      </c>
      <c r="CI97" s="119" t="s">
        <v>753</v>
      </c>
    </row>
    <row r="98" spans="1:87" ht="16.5" customHeight="1" x14ac:dyDescent="0.2">
      <c r="A98" s="611"/>
      <c r="B98" s="612"/>
      <c r="C98" s="641" t="s">
        <v>834</v>
      </c>
      <c r="D98" s="642"/>
      <c r="E98" s="642"/>
      <c r="F98" s="642"/>
      <c r="G98" s="642"/>
      <c r="H98" s="642"/>
      <c r="I98" s="642"/>
      <c r="J98" s="642"/>
      <c r="K98" s="193"/>
      <c r="L98" s="193"/>
      <c r="M98" s="193" t="s">
        <v>168</v>
      </c>
      <c r="N98" s="193"/>
      <c r="O98" s="193"/>
      <c r="P98" s="193"/>
      <c r="Q98" s="193"/>
      <c r="R98" s="193" t="s">
        <v>169</v>
      </c>
      <c r="S98" s="193"/>
      <c r="T98" s="193"/>
      <c r="U98" s="193"/>
      <c r="V98" s="193"/>
      <c r="W98" s="193"/>
      <c r="X98" s="193" t="s">
        <v>69</v>
      </c>
      <c r="Y98" s="193"/>
      <c r="Z98" s="193"/>
      <c r="AA98" s="193"/>
      <c r="AB98" s="193"/>
      <c r="AC98" s="193"/>
      <c r="AD98" s="193"/>
      <c r="AE98" s="193"/>
      <c r="AF98" s="193"/>
      <c r="AG98" s="193" t="s">
        <v>170</v>
      </c>
      <c r="AH98" s="193"/>
      <c r="AI98" s="193"/>
      <c r="AJ98" s="193"/>
      <c r="AK98" s="193"/>
      <c r="AL98" s="193"/>
      <c r="AM98" s="193"/>
      <c r="AN98" s="193"/>
      <c r="AO98" s="195"/>
      <c r="AQ98" s="127"/>
      <c r="AR98" s="136" t="str">
        <f>$CH$144</f>
        <v/>
      </c>
      <c r="AS98" s="128"/>
      <c r="AT98" s="128"/>
      <c r="AU98" s="128"/>
      <c r="AV98" s="128"/>
      <c r="AW98" s="128"/>
      <c r="AX98" s="128"/>
      <c r="AY98" s="128"/>
      <c r="AZ98" s="128"/>
      <c r="BA98" s="128"/>
      <c r="BB98" s="128"/>
      <c r="BC98" s="1"/>
      <c r="BD98" s="124"/>
      <c r="BE98" s="124"/>
      <c r="BF98" s="124"/>
      <c r="BG98" s="124"/>
      <c r="BH98" s="124"/>
      <c r="BI98" s="124"/>
      <c r="BJ98" s="140"/>
      <c r="BK98" s="124"/>
      <c r="BL98" s="124"/>
      <c r="BM98" s="124"/>
      <c r="BN98" s="124"/>
      <c r="BO98" s="124"/>
      <c r="BP98" s="124"/>
      <c r="BQ98" s="124"/>
      <c r="BR98" s="124"/>
      <c r="BS98" s="123"/>
      <c r="BT98" s="1"/>
      <c r="BU98" s="1"/>
      <c r="BV98" s="1"/>
      <c r="CA98" s="10"/>
      <c r="CB98" s="10"/>
      <c r="CC98" s="10"/>
      <c r="CD98" s="35" t="s">
        <v>327</v>
      </c>
      <c r="CE98" s="274" t="b">
        <v>0</v>
      </c>
      <c r="CG98" s="8">
        <f t="shared" si="3"/>
        <v>0</v>
      </c>
      <c r="CH98" s="14" t="str">
        <f>IF(AND(CG102=1,OR(CG97=1,CG98=1,CG99=1)),"No.15 選択矛盾","")</f>
        <v/>
      </c>
      <c r="CI98" s="119" t="s">
        <v>753</v>
      </c>
    </row>
    <row r="99" spans="1:87" ht="16.5" customHeight="1" thickBot="1" x14ac:dyDescent="0.25">
      <c r="A99" s="613"/>
      <c r="B99" s="614"/>
      <c r="C99" s="643"/>
      <c r="D99" s="643"/>
      <c r="E99" s="643"/>
      <c r="F99" s="643"/>
      <c r="G99" s="643"/>
      <c r="H99" s="643"/>
      <c r="I99" s="643"/>
      <c r="J99" s="643"/>
      <c r="K99" s="196"/>
      <c r="L99" s="196"/>
      <c r="M99" s="196" t="s">
        <v>171</v>
      </c>
      <c r="N99" s="196"/>
      <c r="O99" s="196"/>
      <c r="P99" s="196"/>
      <c r="Q99" s="196"/>
      <c r="R99" s="196"/>
      <c r="S99" s="196" t="s">
        <v>172</v>
      </c>
      <c r="T99" s="196"/>
      <c r="U99" s="196"/>
      <c r="V99" s="196"/>
      <c r="W99" s="196"/>
      <c r="X99" s="196" t="s">
        <v>173</v>
      </c>
      <c r="Y99" s="196"/>
      <c r="Z99" s="196"/>
      <c r="AA99" s="196"/>
      <c r="AB99" s="196"/>
      <c r="AC99" s="196"/>
      <c r="AD99" s="196"/>
      <c r="AE99" s="196"/>
      <c r="AF99" s="196" t="s">
        <v>110</v>
      </c>
      <c r="AG99" s="196"/>
      <c r="AH99" s="196"/>
      <c r="AI99" s="402"/>
      <c r="AJ99" s="402"/>
      <c r="AK99" s="402"/>
      <c r="AL99" s="402"/>
      <c r="AM99" s="402"/>
      <c r="AN99" s="402"/>
      <c r="AO99" s="191" t="s">
        <v>209</v>
      </c>
      <c r="AQ99" s="131"/>
      <c r="AR99" s="137" t="str">
        <f>$CH$145</f>
        <v/>
      </c>
      <c r="AS99" s="132"/>
      <c r="AT99" s="132"/>
      <c r="AU99" s="132"/>
      <c r="AV99" s="132"/>
      <c r="AW99" s="132"/>
      <c r="AX99" s="132"/>
      <c r="AY99" s="132"/>
      <c r="AZ99" s="132"/>
      <c r="BA99" s="132"/>
      <c r="BB99" s="132"/>
      <c r="BC99" s="132"/>
      <c r="BD99" s="132"/>
      <c r="BE99" s="132"/>
      <c r="BF99" s="132"/>
      <c r="BG99" s="132"/>
      <c r="BH99" s="132"/>
      <c r="BI99" s="132"/>
      <c r="BJ99" s="142"/>
      <c r="BK99" s="124"/>
      <c r="BL99" s="124"/>
      <c r="BM99" s="124"/>
      <c r="BN99" s="124"/>
      <c r="BO99" s="124"/>
      <c r="BP99" s="124"/>
      <c r="BQ99" s="124"/>
      <c r="BR99" s="124"/>
      <c r="BS99" s="123"/>
      <c r="BT99" s="1"/>
      <c r="BU99" s="1"/>
      <c r="BV99" s="1"/>
      <c r="CA99" s="10"/>
      <c r="CB99" s="10"/>
      <c r="CC99" s="10"/>
      <c r="CD99" s="35" t="s">
        <v>328</v>
      </c>
      <c r="CE99" s="274" t="b">
        <v>0</v>
      </c>
      <c r="CG99" s="8">
        <f t="shared" si="3"/>
        <v>0</v>
      </c>
      <c r="CH99" t="str">
        <f>IF(AND(OR(CG97=1,CG98=1),AB81=""),"No.15個人回数未入力","")</f>
        <v/>
      </c>
      <c r="CI99" s="119" t="s">
        <v>753</v>
      </c>
    </row>
    <row r="100" spans="1:87" ht="16.5" customHeight="1" x14ac:dyDescent="0.2">
      <c r="A100" s="18" t="s">
        <v>185</v>
      </c>
      <c r="B100" s="230"/>
      <c r="C100" s="113"/>
      <c r="D100" s="113"/>
      <c r="E100" s="113"/>
      <c r="F100" s="113"/>
      <c r="G100" s="113"/>
      <c r="H100" s="113"/>
      <c r="I100" s="113"/>
      <c r="J100" s="113"/>
      <c r="K100" s="18"/>
      <c r="L100" s="18"/>
      <c r="M100" s="18"/>
      <c r="N100" s="18"/>
      <c r="O100" s="18"/>
      <c r="P100" s="18"/>
      <c r="Q100" s="18"/>
      <c r="R100" s="18"/>
      <c r="S100" s="18"/>
      <c r="T100" s="18"/>
      <c r="U100" s="18"/>
      <c r="V100" s="18"/>
      <c r="W100" s="18"/>
      <c r="X100" s="18"/>
      <c r="Y100" s="18"/>
      <c r="Z100" s="124"/>
      <c r="AA100" s="18"/>
      <c r="AB100" s="18"/>
      <c r="AC100" s="18"/>
      <c r="AD100" s="18"/>
      <c r="AE100" s="18"/>
      <c r="AF100" s="18"/>
      <c r="AG100" s="231"/>
      <c r="AH100" s="231"/>
      <c r="AI100" s="231"/>
      <c r="AJ100" s="231"/>
      <c r="AK100" s="231"/>
      <c r="AL100" s="231"/>
      <c r="AM100" s="231"/>
      <c r="AN100" s="231"/>
      <c r="AO100" s="232" t="s">
        <v>201</v>
      </c>
      <c r="BD100" s="1"/>
      <c r="BE100" s="1"/>
      <c r="BF100" s="1"/>
      <c r="BG100" s="1"/>
      <c r="BH100" s="1"/>
      <c r="BI100" s="1"/>
      <c r="BJ100" s="1"/>
      <c r="BK100" s="1"/>
      <c r="BL100" s="1"/>
      <c r="BM100" s="1"/>
      <c r="BN100" s="1"/>
      <c r="BO100" s="1"/>
      <c r="BP100" s="1"/>
      <c r="BQ100" s="1"/>
      <c r="BR100" s="1"/>
      <c r="BS100" s="1"/>
      <c r="BT100" s="1"/>
      <c r="CA100" s="10"/>
      <c r="CB100" s="10"/>
      <c r="CC100" s="10"/>
      <c r="CD100" s="35" t="s">
        <v>330</v>
      </c>
      <c r="CE100" s="276" t="str">
        <f>IF(AB81="","FALSE","TRUE")</f>
        <v>FALSE</v>
      </c>
      <c r="CG100" s="8">
        <f>IF(CE100="TRUE",1,0)</f>
        <v>0</v>
      </c>
      <c r="CH100" s="14" t="str">
        <f>IF(AND(OR(CG97=1,CG99=1),AI81=""),"No.15集団回数未入力","")</f>
        <v/>
      </c>
      <c r="CI100" s="119" t="s">
        <v>854</v>
      </c>
    </row>
    <row r="101" spans="1:87" ht="16.5" customHeight="1" x14ac:dyDescent="0.2">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CA101" s="10"/>
      <c r="CB101" s="10"/>
      <c r="CC101" s="10"/>
      <c r="CD101" s="35" t="s">
        <v>331</v>
      </c>
      <c r="CE101" s="276" t="str">
        <f>IF(AI81="","FALSE","TRUE")</f>
        <v>FALSE</v>
      </c>
      <c r="CG101" s="8">
        <f>IF(CE101="TRUE",1,0)</f>
        <v>0</v>
      </c>
      <c r="CH101" s="14"/>
      <c r="CI101" s="119"/>
    </row>
    <row r="102" spans="1:87" ht="16.5" customHeight="1" thickBot="1" x14ac:dyDescent="0.25">
      <c r="A102" s="233" t="s">
        <v>835</v>
      </c>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CA102" s="10"/>
      <c r="CB102" s="10"/>
      <c r="CC102" s="11"/>
      <c r="CD102" s="35" t="s">
        <v>313</v>
      </c>
      <c r="CE102" s="274" t="b">
        <v>0</v>
      </c>
      <c r="CG102" s="8">
        <f t="shared" si="3"/>
        <v>0</v>
      </c>
      <c r="CH102" s="2"/>
      <c r="CI102" s="25"/>
    </row>
    <row r="103" spans="1:87" ht="16.5" customHeight="1" x14ac:dyDescent="0.2">
      <c r="A103" s="656" t="s">
        <v>187</v>
      </c>
      <c r="B103" s="657"/>
      <c r="C103" s="657"/>
      <c r="D103" s="657"/>
      <c r="E103" s="657"/>
      <c r="F103" s="657"/>
      <c r="G103" s="657"/>
      <c r="H103" s="657"/>
      <c r="I103" s="657"/>
      <c r="J103" s="657"/>
      <c r="K103" s="658"/>
      <c r="L103" s="661" t="s">
        <v>188</v>
      </c>
      <c r="M103" s="661"/>
      <c r="N103" s="661"/>
      <c r="O103" s="661"/>
      <c r="P103" s="661" t="s">
        <v>189</v>
      </c>
      <c r="Q103" s="661"/>
      <c r="R103" s="661"/>
      <c r="S103" s="661"/>
      <c r="T103" s="661" t="s">
        <v>190</v>
      </c>
      <c r="U103" s="661"/>
      <c r="V103" s="661"/>
      <c r="W103" s="662"/>
      <c r="X103" s="685" t="s">
        <v>792</v>
      </c>
      <c r="Y103" s="686"/>
      <c r="Z103" s="686"/>
      <c r="AA103" s="686"/>
      <c r="AB103" s="686"/>
      <c r="AC103" s="686"/>
      <c r="AD103" s="686"/>
      <c r="AE103" s="687"/>
      <c r="AF103" s="159"/>
      <c r="AG103" s="159"/>
      <c r="AH103" s="159"/>
      <c r="AI103" s="159"/>
      <c r="AJ103" s="159"/>
      <c r="AK103" s="159"/>
      <c r="AL103" s="159"/>
      <c r="AM103" s="159"/>
      <c r="AN103" s="159"/>
      <c r="AO103" s="159"/>
      <c r="AQ103" s="12"/>
      <c r="AR103" s="148" t="str">
        <f>CH152</f>
        <v>No.21給食数未入力</v>
      </c>
      <c r="AS103" s="147"/>
      <c r="AT103" s="147"/>
      <c r="AU103" s="147"/>
      <c r="AV103" s="147"/>
      <c r="AW103" s="147"/>
      <c r="AX103" s="147"/>
      <c r="AY103" s="147"/>
      <c r="AZ103" s="147"/>
      <c r="BA103" s="147"/>
      <c r="BB103" s="147"/>
      <c r="BC103" s="147"/>
      <c r="BD103" s="147"/>
      <c r="BE103" s="147"/>
      <c r="BF103" s="147"/>
      <c r="BG103" s="147"/>
      <c r="BH103" s="147"/>
      <c r="BI103" s="147"/>
      <c r="BJ103" s="13"/>
      <c r="CA103" s="10"/>
      <c r="CB103" s="10"/>
      <c r="CC103" s="9" t="s">
        <v>329</v>
      </c>
      <c r="CD103" s="35" t="s">
        <v>309</v>
      </c>
      <c r="CE103" s="274" t="b">
        <v>0</v>
      </c>
      <c r="CG103" s="8">
        <f t="shared" si="3"/>
        <v>0</v>
      </c>
      <c r="CH103" s="12" t="str">
        <f>IF(AND(CG103=0,CG110=0),"No.15情報提供未入力",IF(AND(CG103=1,SUM(CG104:CG109)=0),"No.15情報提供内容未入力",IF(AND(CG103=1,CG109=1,AC85=""),"No.15その他内容未入力","")))</f>
        <v>No.15情報提供未入力</v>
      </c>
      <c r="CI103" s="119" t="s">
        <v>753</v>
      </c>
    </row>
    <row r="104" spans="1:87" ht="16.5" customHeight="1" x14ac:dyDescent="0.2">
      <c r="A104" s="659"/>
      <c r="B104" s="598"/>
      <c r="C104" s="598"/>
      <c r="D104" s="598"/>
      <c r="E104" s="598"/>
      <c r="F104" s="598"/>
      <c r="G104" s="598"/>
      <c r="H104" s="598"/>
      <c r="I104" s="598"/>
      <c r="J104" s="598"/>
      <c r="K104" s="660"/>
      <c r="L104" s="554"/>
      <c r="M104" s="554"/>
      <c r="N104" s="554"/>
      <c r="O104" s="554"/>
      <c r="P104" s="554"/>
      <c r="Q104" s="554"/>
      <c r="R104" s="554"/>
      <c r="S104" s="554"/>
      <c r="T104" s="554"/>
      <c r="U104" s="554"/>
      <c r="V104" s="554"/>
      <c r="W104" s="663"/>
      <c r="X104" s="688"/>
      <c r="Y104" s="689"/>
      <c r="Z104" s="689"/>
      <c r="AA104" s="690"/>
      <c r="AB104" s="356" t="s">
        <v>791</v>
      </c>
      <c r="AC104" s="454"/>
      <c r="AD104" s="454"/>
      <c r="AE104" s="664"/>
      <c r="AF104" s="159"/>
      <c r="AG104" s="159"/>
      <c r="AH104" s="159"/>
      <c r="AI104" s="159"/>
      <c r="AJ104" s="159"/>
      <c r="AK104" s="159"/>
      <c r="AL104" s="159"/>
      <c r="AM104" s="159"/>
      <c r="AN104" s="159"/>
      <c r="AO104" s="159"/>
      <c r="AQ104" s="14"/>
      <c r="AR104" s="145" t="str">
        <f>CH153</f>
        <v>No.21定員・届出食数数未入力</v>
      </c>
      <c r="AS104" s="1"/>
      <c r="AT104" s="1"/>
      <c r="AU104" s="1"/>
      <c r="AV104" s="1"/>
      <c r="AW104" s="1"/>
      <c r="AX104" s="1"/>
      <c r="AY104" s="1"/>
      <c r="AZ104" s="1"/>
      <c r="BA104" s="1"/>
      <c r="BB104" s="1"/>
      <c r="BC104" s="1"/>
      <c r="BD104" s="1"/>
      <c r="BE104" s="1"/>
      <c r="BF104" s="1"/>
      <c r="BG104" s="1"/>
      <c r="BH104" s="1"/>
      <c r="BI104" s="1"/>
      <c r="BJ104" s="15"/>
      <c r="CA104" s="10"/>
      <c r="CB104" s="10"/>
      <c r="CC104" s="10"/>
      <c r="CD104" s="35" t="s">
        <v>332</v>
      </c>
      <c r="CE104" s="274" t="b">
        <v>0</v>
      </c>
      <c r="CG104" s="8">
        <f t="shared" si="3"/>
        <v>0</v>
      </c>
      <c r="CH104" s="14" t="str">
        <f>IF(AND(CG110=1,SUM(CG103:CG109)&gt;=1),"No.15選択矛盾","")</f>
        <v/>
      </c>
      <c r="CI104" s="119" t="s">
        <v>753</v>
      </c>
    </row>
    <row r="105" spans="1:87" ht="16.5" customHeight="1" x14ac:dyDescent="0.2">
      <c r="A105" s="547" t="s">
        <v>191</v>
      </c>
      <c r="B105" s="548"/>
      <c r="C105" s="548"/>
      <c r="D105" s="548"/>
      <c r="E105" s="548"/>
      <c r="F105" s="548"/>
      <c r="G105" s="548"/>
      <c r="H105" s="548"/>
      <c r="I105" s="548"/>
      <c r="J105" s="548"/>
      <c r="K105" s="548"/>
      <c r="L105" s="486"/>
      <c r="M105" s="486"/>
      <c r="N105" s="487"/>
      <c r="O105" s="234" t="s">
        <v>192</v>
      </c>
      <c r="P105" s="486"/>
      <c r="Q105" s="486"/>
      <c r="R105" s="487"/>
      <c r="S105" s="234" t="s">
        <v>192</v>
      </c>
      <c r="T105" s="486"/>
      <c r="U105" s="486"/>
      <c r="V105" s="487"/>
      <c r="W105" s="235" t="s">
        <v>192</v>
      </c>
      <c r="X105" s="691"/>
      <c r="Y105" s="671"/>
      <c r="Z105" s="671"/>
      <c r="AA105" s="645" t="s">
        <v>38</v>
      </c>
      <c r="AB105" s="487"/>
      <c r="AC105" s="669"/>
      <c r="AD105" s="669"/>
      <c r="AE105" s="673" t="s">
        <v>790</v>
      </c>
      <c r="AF105" s="159"/>
      <c r="AG105" s="159"/>
      <c r="AH105" s="159"/>
      <c r="AI105" s="159"/>
      <c r="AJ105" s="159"/>
      <c r="AK105" s="159"/>
      <c r="AL105" s="159"/>
      <c r="AM105" s="159"/>
      <c r="AN105" s="159"/>
      <c r="AO105" s="159"/>
      <c r="AQ105" s="14"/>
      <c r="AR105" s="145" t="str">
        <f>$CH$154</f>
        <v>No.21食事提供回数未入力</v>
      </c>
      <c r="AS105" s="1"/>
      <c r="AT105" s="1"/>
      <c r="AU105" s="1"/>
      <c r="AV105" s="1"/>
      <c r="AW105" s="1"/>
      <c r="AX105" s="1"/>
      <c r="AY105" s="1"/>
      <c r="AZ105" s="1"/>
      <c r="BA105" s="1"/>
      <c r="BB105" s="1"/>
      <c r="BC105" s="1"/>
      <c r="BD105" s="1"/>
      <c r="BE105" s="1"/>
      <c r="BF105" s="1"/>
      <c r="BG105" s="1"/>
      <c r="BH105" s="1"/>
      <c r="BI105" s="1"/>
      <c r="BJ105" s="15"/>
      <c r="CA105" s="10"/>
      <c r="CB105" s="10"/>
      <c r="CC105" s="10"/>
      <c r="CD105" s="35" t="s">
        <v>333</v>
      </c>
      <c r="CE105" s="274" t="b">
        <v>0</v>
      </c>
      <c r="CG105" s="8">
        <f t="shared" si="3"/>
        <v>0</v>
      </c>
      <c r="CI105" s="119"/>
    </row>
    <row r="106" spans="1:87" ht="16.5" customHeight="1" x14ac:dyDescent="0.2">
      <c r="A106" s="236"/>
      <c r="B106" s="539" t="s">
        <v>193</v>
      </c>
      <c r="C106" s="540"/>
      <c r="D106" s="543" t="s">
        <v>194</v>
      </c>
      <c r="E106" s="544"/>
      <c r="F106" s="544"/>
      <c r="G106" s="544"/>
      <c r="H106" s="544"/>
      <c r="I106" s="544"/>
      <c r="J106" s="544"/>
      <c r="K106" s="544"/>
      <c r="L106" s="494"/>
      <c r="M106" s="494"/>
      <c r="N106" s="495"/>
      <c r="O106" s="237" t="s">
        <v>192</v>
      </c>
      <c r="P106" s="494"/>
      <c r="Q106" s="494"/>
      <c r="R106" s="495"/>
      <c r="S106" s="237" t="s">
        <v>192</v>
      </c>
      <c r="T106" s="494"/>
      <c r="U106" s="494"/>
      <c r="V106" s="495"/>
      <c r="W106" s="238" t="s">
        <v>192</v>
      </c>
      <c r="X106" s="691"/>
      <c r="Y106" s="671"/>
      <c r="Z106" s="671"/>
      <c r="AA106" s="645"/>
      <c r="AB106" s="670"/>
      <c r="AC106" s="671"/>
      <c r="AD106" s="671"/>
      <c r="AE106" s="674"/>
      <c r="AF106" s="159"/>
      <c r="AG106" s="159"/>
      <c r="AH106" s="159"/>
      <c r="AI106" s="159"/>
      <c r="AJ106" s="159"/>
      <c r="AK106" s="159"/>
      <c r="AL106" s="159"/>
      <c r="AM106" s="159"/>
      <c r="AN106" s="159"/>
      <c r="AO106" s="159"/>
      <c r="AQ106" s="14"/>
      <c r="AR106" s="1"/>
      <c r="AS106" s="1"/>
      <c r="AT106" s="1"/>
      <c r="AU106" s="1"/>
      <c r="AV106" s="1"/>
      <c r="AW106" s="1"/>
      <c r="AX106" s="1"/>
      <c r="AY106" s="1"/>
      <c r="AZ106" s="1"/>
      <c r="BA106" s="1"/>
      <c r="BB106" s="1"/>
      <c r="BC106" s="1"/>
      <c r="BD106" s="1"/>
      <c r="BE106" s="1"/>
      <c r="BF106" s="1"/>
      <c r="BG106" s="1"/>
      <c r="BH106" s="1"/>
      <c r="BI106" s="1"/>
      <c r="BJ106" s="15"/>
      <c r="CA106" s="10"/>
      <c r="CB106" s="10"/>
      <c r="CC106" s="10"/>
      <c r="CD106" s="35" t="s">
        <v>334</v>
      </c>
      <c r="CE106" s="274" t="b">
        <v>0</v>
      </c>
      <c r="CG106" s="8">
        <f t="shared" si="3"/>
        <v>0</v>
      </c>
      <c r="CH106" s="14"/>
      <c r="CI106" s="119"/>
    </row>
    <row r="107" spans="1:87" ht="16.5" customHeight="1" x14ac:dyDescent="0.2">
      <c r="A107" s="239"/>
      <c r="B107" s="541"/>
      <c r="C107" s="542"/>
      <c r="D107" s="545" t="s">
        <v>195</v>
      </c>
      <c r="E107" s="546"/>
      <c r="F107" s="546"/>
      <c r="G107" s="546"/>
      <c r="H107" s="546"/>
      <c r="I107" s="546"/>
      <c r="J107" s="546"/>
      <c r="K107" s="546"/>
      <c r="L107" s="496"/>
      <c r="M107" s="496"/>
      <c r="N107" s="497"/>
      <c r="O107" s="240" t="s">
        <v>192</v>
      </c>
      <c r="P107" s="496"/>
      <c r="Q107" s="496"/>
      <c r="R107" s="497"/>
      <c r="S107" s="240" t="s">
        <v>192</v>
      </c>
      <c r="T107" s="496"/>
      <c r="U107" s="496"/>
      <c r="V107" s="497"/>
      <c r="W107" s="241" t="s">
        <v>192</v>
      </c>
      <c r="X107" s="692"/>
      <c r="Y107" s="672"/>
      <c r="Z107" s="672"/>
      <c r="AA107" s="504"/>
      <c r="AB107" s="491"/>
      <c r="AC107" s="672"/>
      <c r="AD107" s="672"/>
      <c r="AE107" s="675"/>
      <c r="AF107" s="159"/>
      <c r="AG107" s="159"/>
      <c r="AH107" s="159"/>
      <c r="AI107" s="159"/>
      <c r="AJ107" s="159"/>
      <c r="AK107" s="159"/>
      <c r="AL107" s="159"/>
      <c r="AM107" s="159"/>
      <c r="AN107" s="159"/>
      <c r="AO107" s="159"/>
      <c r="AQ107" s="14"/>
      <c r="AR107" s="1"/>
      <c r="AS107" s="1"/>
      <c r="AT107" s="1"/>
      <c r="AU107" s="1"/>
      <c r="AV107" s="1"/>
      <c r="AW107" s="1"/>
      <c r="AX107" s="1"/>
      <c r="AY107" s="1"/>
      <c r="AZ107" s="1"/>
      <c r="BA107" s="1"/>
      <c r="BB107" s="1"/>
      <c r="BC107" s="1"/>
      <c r="BD107" s="1"/>
      <c r="BE107" s="1"/>
      <c r="BF107" s="1"/>
      <c r="BG107" s="1"/>
      <c r="BH107" s="1"/>
      <c r="BI107" s="1"/>
      <c r="BJ107" s="15"/>
      <c r="CA107" s="10"/>
      <c r="CB107" s="10"/>
      <c r="CC107" s="10"/>
      <c r="CD107" s="35" t="s">
        <v>335</v>
      </c>
      <c r="CE107" s="274" t="b">
        <v>0</v>
      </c>
      <c r="CG107" s="8">
        <f t="shared" si="3"/>
        <v>0</v>
      </c>
      <c r="CH107" s="14"/>
      <c r="CI107" s="119"/>
    </row>
    <row r="108" spans="1:87" ht="16.5" customHeight="1" x14ac:dyDescent="0.2">
      <c r="A108" s="549" t="s">
        <v>196</v>
      </c>
      <c r="B108" s="550"/>
      <c r="C108" s="550"/>
      <c r="D108" s="550"/>
      <c r="E108" s="550"/>
      <c r="F108" s="550"/>
      <c r="G108" s="550"/>
      <c r="H108" s="550"/>
      <c r="I108" s="550"/>
      <c r="J108" s="550"/>
      <c r="K108" s="550"/>
      <c r="L108" s="387"/>
      <c r="M108" s="387"/>
      <c r="N108" s="388"/>
      <c r="O108" s="242" t="s">
        <v>192</v>
      </c>
      <c r="P108" s="387"/>
      <c r="Q108" s="387"/>
      <c r="R108" s="388"/>
      <c r="S108" s="242" t="s">
        <v>192</v>
      </c>
      <c r="T108" s="387"/>
      <c r="U108" s="387"/>
      <c r="V108" s="388"/>
      <c r="W108" s="243" t="s">
        <v>192</v>
      </c>
      <c r="X108" s="693"/>
      <c r="Y108" s="387"/>
      <c r="Z108" s="388"/>
      <c r="AA108" s="243" t="s">
        <v>192</v>
      </c>
      <c r="AB108" s="387"/>
      <c r="AC108" s="387"/>
      <c r="AD108" s="388"/>
      <c r="AE108" s="244" t="s">
        <v>790</v>
      </c>
      <c r="AF108" s="159"/>
      <c r="AG108" s="159"/>
      <c r="AH108" s="159"/>
      <c r="AI108" s="159"/>
      <c r="AJ108" s="159"/>
      <c r="AK108" s="159"/>
      <c r="AL108" s="159"/>
      <c r="AM108" s="159"/>
      <c r="AN108" s="159"/>
      <c r="AO108" s="159"/>
      <c r="AQ108" s="14"/>
      <c r="AR108" s="1"/>
      <c r="AS108" s="1"/>
      <c r="AT108" s="1"/>
      <c r="AU108" s="1"/>
      <c r="AV108" s="1"/>
      <c r="AW108" s="1"/>
      <c r="AX108" s="1"/>
      <c r="AY108" s="1"/>
      <c r="AZ108" s="1"/>
      <c r="BA108" s="1"/>
      <c r="BB108" s="1"/>
      <c r="BC108" s="1"/>
      <c r="BD108" s="1"/>
      <c r="BE108" s="1"/>
      <c r="BF108" s="1"/>
      <c r="BG108" s="1"/>
      <c r="BH108" s="1"/>
      <c r="BI108" s="1"/>
      <c r="BJ108" s="15"/>
      <c r="CA108" s="10"/>
      <c r="CB108" s="10"/>
      <c r="CC108" s="10"/>
      <c r="CD108" s="35" t="s">
        <v>336</v>
      </c>
      <c r="CE108" s="274" t="b">
        <v>0</v>
      </c>
      <c r="CG108" s="8">
        <f t="shared" si="3"/>
        <v>0</v>
      </c>
      <c r="CH108" s="14"/>
      <c r="CI108" s="119"/>
    </row>
    <row r="109" spans="1:87" ht="16.5" customHeight="1" x14ac:dyDescent="0.2">
      <c r="A109" s="549" t="s">
        <v>197</v>
      </c>
      <c r="B109" s="550"/>
      <c r="C109" s="550"/>
      <c r="D109" s="550"/>
      <c r="E109" s="550"/>
      <c r="F109" s="550"/>
      <c r="G109" s="550"/>
      <c r="H109" s="550"/>
      <c r="I109" s="550"/>
      <c r="J109" s="550"/>
      <c r="K109" s="550"/>
      <c r="L109" s="387"/>
      <c r="M109" s="387"/>
      <c r="N109" s="388"/>
      <c r="O109" s="242" t="s">
        <v>192</v>
      </c>
      <c r="P109" s="387"/>
      <c r="Q109" s="387"/>
      <c r="R109" s="388"/>
      <c r="S109" s="242" t="s">
        <v>192</v>
      </c>
      <c r="T109" s="387"/>
      <c r="U109" s="387"/>
      <c r="V109" s="388"/>
      <c r="W109" s="243" t="s">
        <v>192</v>
      </c>
      <c r="X109" s="693"/>
      <c r="Y109" s="387"/>
      <c r="Z109" s="388"/>
      <c r="AA109" s="243" t="s">
        <v>192</v>
      </c>
      <c r="AB109" s="387"/>
      <c r="AC109" s="387"/>
      <c r="AD109" s="388"/>
      <c r="AE109" s="244" t="s">
        <v>790</v>
      </c>
      <c r="AF109" s="159"/>
      <c r="AG109" s="159"/>
      <c r="AH109" s="159"/>
      <c r="AI109" s="159"/>
      <c r="AJ109" s="159"/>
      <c r="AK109" s="159"/>
      <c r="AL109" s="159"/>
      <c r="AM109" s="159"/>
      <c r="AN109" s="159"/>
      <c r="AO109" s="159"/>
      <c r="AQ109" s="14"/>
      <c r="AR109" s="1"/>
      <c r="AS109" s="1"/>
      <c r="AT109" s="1"/>
      <c r="AU109" s="1"/>
      <c r="AV109" s="1"/>
      <c r="AW109" s="1"/>
      <c r="AX109" s="1"/>
      <c r="AY109" s="1"/>
      <c r="AZ109" s="1"/>
      <c r="BA109" s="1"/>
      <c r="BB109" s="1"/>
      <c r="BC109" s="1"/>
      <c r="BD109" s="1"/>
      <c r="BE109" s="1"/>
      <c r="BF109" s="1"/>
      <c r="BG109" s="1"/>
      <c r="BH109" s="1"/>
      <c r="BI109" s="1"/>
      <c r="BJ109" s="15"/>
      <c r="CA109" s="10"/>
      <c r="CB109" s="10"/>
      <c r="CC109" s="10"/>
      <c r="CD109" s="35" t="s">
        <v>337</v>
      </c>
      <c r="CE109" s="274" t="b">
        <v>0</v>
      </c>
      <c r="CG109" s="8">
        <f t="shared" si="3"/>
        <v>0</v>
      </c>
      <c r="CH109" s="14"/>
      <c r="CI109" s="119"/>
    </row>
    <row r="110" spans="1:87" ht="16.5" customHeight="1" thickBot="1" x14ac:dyDescent="0.25">
      <c r="A110" s="547" t="s">
        <v>836</v>
      </c>
      <c r="B110" s="548"/>
      <c r="C110" s="548"/>
      <c r="D110" s="548"/>
      <c r="E110" s="548"/>
      <c r="F110" s="548"/>
      <c r="G110" s="548"/>
      <c r="H110" s="548"/>
      <c r="I110" s="548"/>
      <c r="J110" s="548"/>
      <c r="K110" s="548"/>
      <c r="L110" s="486"/>
      <c r="M110" s="486"/>
      <c r="N110" s="487"/>
      <c r="O110" s="234" t="s">
        <v>192</v>
      </c>
      <c r="P110" s="486"/>
      <c r="Q110" s="486"/>
      <c r="R110" s="487"/>
      <c r="S110" s="234" t="s">
        <v>192</v>
      </c>
      <c r="T110" s="486"/>
      <c r="U110" s="486"/>
      <c r="V110" s="487"/>
      <c r="W110" s="235" t="s">
        <v>192</v>
      </c>
      <c r="X110" s="694"/>
      <c r="Y110" s="486"/>
      <c r="Z110" s="487"/>
      <c r="AA110" s="235" t="s">
        <v>192</v>
      </c>
      <c r="AB110" s="486"/>
      <c r="AC110" s="486"/>
      <c r="AD110" s="487"/>
      <c r="AE110" s="245" t="s">
        <v>790</v>
      </c>
      <c r="AF110" s="159"/>
      <c r="AG110" s="159"/>
      <c r="AH110" s="159"/>
      <c r="AI110" s="159"/>
      <c r="AJ110" s="159"/>
      <c r="AK110" s="159"/>
      <c r="AL110" s="159"/>
      <c r="AM110" s="159"/>
      <c r="AN110" s="159"/>
      <c r="AO110" s="159"/>
      <c r="AQ110" s="14"/>
      <c r="AR110" s="1"/>
      <c r="AS110" s="1"/>
      <c r="AT110" s="1"/>
      <c r="AU110" s="1"/>
      <c r="AV110" s="1"/>
      <c r="AW110" s="1"/>
      <c r="AX110" s="1"/>
      <c r="AY110" s="1"/>
      <c r="AZ110" s="1"/>
      <c r="BA110" s="1"/>
      <c r="BB110" s="1"/>
      <c r="BC110" s="1"/>
      <c r="BD110" s="1"/>
      <c r="BE110" s="1"/>
      <c r="BF110" s="1"/>
      <c r="BG110" s="1"/>
      <c r="BH110" s="1"/>
      <c r="BI110" s="1"/>
      <c r="BJ110" s="15"/>
      <c r="CA110" s="11"/>
      <c r="CB110" s="11"/>
      <c r="CC110" s="11"/>
      <c r="CD110" s="35" t="s">
        <v>313</v>
      </c>
      <c r="CE110" s="274" t="b">
        <v>0</v>
      </c>
      <c r="CG110" s="8">
        <f t="shared" si="3"/>
        <v>0</v>
      </c>
      <c r="CH110" s="2"/>
      <c r="CI110" s="25"/>
    </row>
    <row r="111" spans="1:87" ht="16.5" customHeight="1" thickTop="1" thickBot="1" x14ac:dyDescent="0.25">
      <c r="A111" s="551" t="s">
        <v>198</v>
      </c>
      <c r="B111" s="552"/>
      <c r="C111" s="552"/>
      <c r="D111" s="552"/>
      <c r="E111" s="552"/>
      <c r="F111" s="552"/>
      <c r="G111" s="552"/>
      <c r="H111" s="552"/>
      <c r="I111" s="552"/>
      <c r="J111" s="552"/>
      <c r="K111" s="552"/>
      <c r="L111" s="488" t="str">
        <f>IF(COUNTA(L105:N110)&gt;=1,SUM(L105,L108,L109,L110),"")</f>
        <v/>
      </c>
      <c r="M111" s="488"/>
      <c r="N111" s="489"/>
      <c r="O111" s="246" t="s">
        <v>192</v>
      </c>
      <c r="P111" s="488" t="str">
        <f>IF(COUNTA(P105:R110)&gt;=1,SUM(P105,P108,P109,P110),"")</f>
        <v/>
      </c>
      <c r="Q111" s="488"/>
      <c r="R111" s="489"/>
      <c r="S111" s="246" t="s">
        <v>192</v>
      </c>
      <c r="T111" s="488" t="str">
        <f>IF(COUNTA(T105:V110)&gt;=1,SUM(T105,T108,T109,T110),"")</f>
        <v/>
      </c>
      <c r="U111" s="488"/>
      <c r="V111" s="489"/>
      <c r="W111" s="247" t="s">
        <v>192</v>
      </c>
      <c r="X111" s="695" t="str">
        <f>IF(COUNTA(X105:Z110)&gt;=1,SUM(X105:Z110),"")</f>
        <v/>
      </c>
      <c r="Y111" s="488"/>
      <c r="Z111" s="489"/>
      <c r="AA111" s="247" t="s">
        <v>192</v>
      </c>
      <c r="AB111" s="676"/>
      <c r="AC111" s="677"/>
      <c r="AD111" s="677"/>
      <c r="AE111" s="678"/>
      <c r="AF111" s="159"/>
      <c r="AG111" s="159"/>
      <c r="AH111" s="159"/>
      <c r="AI111" s="159"/>
      <c r="AJ111" s="159"/>
      <c r="AK111" s="159"/>
      <c r="AL111" s="159"/>
      <c r="AM111" s="159"/>
      <c r="AN111" s="159"/>
      <c r="AO111" s="159"/>
      <c r="AQ111" s="14"/>
      <c r="AR111" s="1"/>
      <c r="AS111" s="1"/>
      <c r="AT111" s="1"/>
      <c r="AU111" s="1"/>
      <c r="AV111" s="1"/>
      <c r="AW111" s="1"/>
      <c r="AX111" s="1"/>
      <c r="AY111" s="1"/>
      <c r="AZ111" s="1"/>
      <c r="BA111" s="1"/>
      <c r="BB111" s="1"/>
      <c r="BC111" s="1"/>
      <c r="BD111" s="1"/>
      <c r="BE111" s="1"/>
      <c r="BF111" s="1"/>
      <c r="BG111" s="1"/>
      <c r="BH111" s="1"/>
      <c r="BI111" s="1"/>
      <c r="BJ111" s="15"/>
      <c r="CA111" s="9" t="s">
        <v>339</v>
      </c>
      <c r="CB111" s="9" t="s">
        <v>340</v>
      </c>
      <c r="CC111" t="s">
        <v>341</v>
      </c>
      <c r="CD111" s="35" t="s">
        <v>309</v>
      </c>
      <c r="CE111" s="274" t="b">
        <v>0</v>
      </c>
      <c r="CG111" s="8">
        <f t="shared" si="3"/>
        <v>0</v>
      </c>
      <c r="CH111" s="12" t="str">
        <f>IF(AND(CG111=0,CG112=0),"No.16業務委託未入力",IF(AND(CG111=1,CG113=0,CG114=0),"No.16契約書未入力",""))</f>
        <v>No.16業務委託未入力</v>
      </c>
      <c r="CI111" s="119" t="s">
        <v>753</v>
      </c>
    </row>
    <row r="112" spans="1:87" ht="16.5" customHeight="1" thickTop="1" x14ac:dyDescent="0.2">
      <c r="A112" s="553" t="s">
        <v>199</v>
      </c>
      <c r="B112" s="554"/>
      <c r="C112" s="554"/>
      <c r="D112" s="554"/>
      <c r="E112" s="554"/>
      <c r="F112" s="554"/>
      <c r="G112" s="554"/>
      <c r="H112" s="554"/>
      <c r="I112" s="554"/>
      <c r="J112" s="554"/>
      <c r="K112" s="554"/>
      <c r="L112" s="490"/>
      <c r="M112" s="490"/>
      <c r="N112" s="491"/>
      <c r="O112" s="248" t="s">
        <v>192</v>
      </c>
      <c r="P112" s="490"/>
      <c r="Q112" s="490"/>
      <c r="R112" s="491"/>
      <c r="S112" s="248" t="s">
        <v>192</v>
      </c>
      <c r="T112" s="490"/>
      <c r="U112" s="490"/>
      <c r="V112" s="491"/>
      <c r="W112" s="249" t="s">
        <v>192</v>
      </c>
      <c r="X112" s="679"/>
      <c r="Y112" s="680"/>
      <c r="Z112" s="680"/>
      <c r="AA112" s="680"/>
      <c r="AB112" s="680"/>
      <c r="AC112" s="680"/>
      <c r="AD112" s="680"/>
      <c r="AE112" s="681"/>
      <c r="AF112" s="159"/>
      <c r="AG112" s="159"/>
      <c r="AH112" s="159"/>
      <c r="AI112" s="159"/>
      <c r="AJ112" s="159"/>
      <c r="AK112" s="159"/>
      <c r="AL112" s="159"/>
      <c r="AM112" s="159"/>
      <c r="AN112" s="159"/>
      <c r="AO112" s="159"/>
      <c r="AQ112" s="2"/>
      <c r="AR112" s="105"/>
      <c r="AS112" s="105"/>
      <c r="AT112" s="105"/>
      <c r="AU112" s="105"/>
      <c r="AV112" s="105"/>
      <c r="AW112" s="105"/>
      <c r="AX112" s="105"/>
      <c r="AY112" s="105"/>
      <c r="AZ112" s="105"/>
      <c r="BA112" s="105"/>
      <c r="BB112" s="105"/>
      <c r="BC112" s="105"/>
      <c r="BD112" s="105"/>
      <c r="BE112" s="105"/>
      <c r="BF112" s="105"/>
      <c r="BG112" s="105"/>
      <c r="BH112" s="105"/>
      <c r="BI112" s="105"/>
      <c r="BJ112" s="16"/>
      <c r="CA112" s="10"/>
      <c r="CB112" s="10"/>
      <c r="CD112" s="35" t="s">
        <v>342</v>
      </c>
      <c r="CE112" s="274" t="b">
        <v>0</v>
      </c>
      <c r="CG112" s="8">
        <f t="shared" si="3"/>
        <v>0</v>
      </c>
      <c r="CH112" s="14" t="str">
        <f>IF(AND(CG112=1,OR(CG111=1,CG113=1,CG114=1,CG115=1)),"No.16選択矛盾",IF(AND(CG111=1,CG115=0),"No.16委託事業者未入力",""))</f>
        <v/>
      </c>
      <c r="CI112" s="119" t="s">
        <v>753</v>
      </c>
    </row>
    <row r="113" spans="1:87" ht="16.5" customHeight="1" thickBot="1" x14ac:dyDescent="0.25">
      <c r="A113" s="537" t="s">
        <v>200</v>
      </c>
      <c r="B113" s="538"/>
      <c r="C113" s="538"/>
      <c r="D113" s="538"/>
      <c r="E113" s="538"/>
      <c r="F113" s="538"/>
      <c r="G113" s="538"/>
      <c r="H113" s="538"/>
      <c r="I113" s="538"/>
      <c r="J113" s="538"/>
      <c r="K113" s="538"/>
      <c r="L113" s="492" t="str">
        <f>IF(AND(L111="",L112=""),"",SUM(L111:N112))</f>
        <v/>
      </c>
      <c r="M113" s="492"/>
      <c r="N113" s="493"/>
      <c r="O113" s="250" t="s">
        <v>192</v>
      </c>
      <c r="P113" s="492" t="str">
        <f>IF(AND(P111="",P112=""),"",SUM(P111:R112))</f>
        <v/>
      </c>
      <c r="Q113" s="492"/>
      <c r="R113" s="493"/>
      <c r="S113" s="250" t="s">
        <v>192</v>
      </c>
      <c r="T113" s="492" t="str">
        <f>IF(AND(T111="",T112=""),"",SUM(T111:V112))</f>
        <v/>
      </c>
      <c r="U113" s="492"/>
      <c r="V113" s="493"/>
      <c r="W113" s="251" t="s">
        <v>192</v>
      </c>
      <c r="X113" s="682"/>
      <c r="Y113" s="683"/>
      <c r="Z113" s="683"/>
      <c r="AA113" s="683"/>
      <c r="AB113" s="683"/>
      <c r="AC113" s="683"/>
      <c r="AD113" s="683"/>
      <c r="AE113" s="684"/>
      <c r="AF113" s="159"/>
      <c r="AG113" s="159"/>
      <c r="AH113" s="159"/>
      <c r="AI113" s="159"/>
      <c r="AJ113" s="159"/>
      <c r="AK113" s="159"/>
      <c r="AL113" s="159"/>
      <c r="AM113" s="159"/>
      <c r="AN113" s="159"/>
      <c r="AO113" s="159"/>
      <c r="CA113" s="10"/>
      <c r="CB113" s="10"/>
      <c r="CC113" s="9" t="s">
        <v>343</v>
      </c>
      <c r="CD113" s="35" t="s">
        <v>309</v>
      </c>
      <c r="CE113" s="274" t="b">
        <v>0</v>
      </c>
      <c r="CG113" s="8">
        <f t="shared" si="3"/>
        <v>0</v>
      </c>
      <c r="CH113" t="str">
        <f>IF(AND(CG113=1,CG114=1),"No.16契約書選択矛盾","")</f>
        <v/>
      </c>
      <c r="CI113" s="119" t="s">
        <v>855</v>
      </c>
    </row>
    <row r="114" spans="1:87" ht="16.5" customHeight="1" x14ac:dyDescent="0.2">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CA114" s="10"/>
      <c r="CB114" s="10"/>
      <c r="CC114" s="11"/>
      <c r="CD114" s="35" t="s">
        <v>342</v>
      </c>
      <c r="CE114" s="274" t="b">
        <v>0</v>
      </c>
      <c r="CG114" s="8">
        <f t="shared" si="3"/>
        <v>0</v>
      </c>
      <c r="CH114" s="14"/>
      <c r="CI114" s="119"/>
    </row>
    <row r="115" spans="1:87" ht="16.5" customHeight="1" x14ac:dyDescent="0.2">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CA115" s="11"/>
      <c r="CB115" s="11"/>
      <c r="CC115" s="33" t="s">
        <v>344</v>
      </c>
      <c r="CD115" s="17"/>
      <c r="CE115" s="276" t="str">
        <f>IF(Q87="","FALSE","TRUE")</f>
        <v>FALSE</v>
      </c>
      <c r="CG115" s="8">
        <f>IF(CE115="TRUE",1,0)</f>
        <v>0</v>
      </c>
      <c r="CH115" s="2"/>
      <c r="CI115" s="25"/>
    </row>
    <row r="116" spans="1:87" ht="16.5" customHeight="1" thickBot="1" x14ac:dyDescent="0.25">
      <c r="A116" s="233" t="s">
        <v>837</v>
      </c>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CA116" s="9" t="s">
        <v>345</v>
      </c>
      <c r="CB116" s="9" t="s">
        <v>346</v>
      </c>
      <c r="CC116" s="36" t="s">
        <v>347</v>
      </c>
      <c r="CD116" s="35" t="s">
        <v>309</v>
      </c>
      <c r="CE116" s="274" t="b">
        <v>0</v>
      </c>
      <c r="CG116" s="8">
        <f t="shared" si="3"/>
        <v>0</v>
      </c>
      <c r="CH116" s="12" t="str">
        <f>IF(AND(CG116=0,CG117=0),"No.17ﾏﾆｭｱﾙ未入力",IF(AND(CG118=0,CG119=0),"No.17連絡網未入力",IF(AND(CG120=0,CG121=0),"No.17供給体制未入力","")))</f>
        <v>No.17ﾏﾆｭｱﾙ未入力</v>
      </c>
      <c r="CI116" s="119" t="s">
        <v>753</v>
      </c>
    </row>
    <row r="117" spans="1:87" ht="16.5" customHeight="1" x14ac:dyDescent="0.2">
      <c r="A117" s="466" t="s">
        <v>188</v>
      </c>
      <c r="B117" s="464"/>
      <c r="C117" s="464"/>
      <c r="D117" s="464"/>
      <c r="E117" s="464"/>
      <c r="F117" s="464"/>
      <c r="G117" s="464" t="s">
        <v>189</v>
      </c>
      <c r="H117" s="464"/>
      <c r="I117" s="464"/>
      <c r="J117" s="464"/>
      <c r="K117" s="464"/>
      <c r="L117" s="464"/>
      <c r="M117" s="464" t="s">
        <v>190</v>
      </c>
      <c r="N117" s="464"/>
      <c r="O117" s="464"/>
      <c r="P117" s="464"/>
      <c r="Q117" s="464"/>
      <c r="R117" s="465"/>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CA117" s="10"/>
      <c r="CB117" s="10"/>
      <c r="CC117" s="2"/>
      <c r="CD117" s="35" t="s">
        <v>342</v>
      </c>
      <c r="CE117" s="274" t="b">
        <v>0</v>
      </c>
      <c r="CG117" s="8">
        <f t="shared" si="3"/>
        <v>0</v>
      </c>
      <c r="CH117" s="14" t="str">
        <f>IF(AND(CG116=1,CG117=1),"No.17いずれか選択矛盾",IF(AND(CG118=1,CG119=1),"No.17いずれか選択矛盾",IF(AND(CG120=1,CG121=1),"No.17いずれか選択矛盾","")))</f>
        <v/>
      </c>
      <c r="CI117" s="119" t="s">
        <v>753</v>
      </c>
    </row>
    <row r="118" spans="1:87" ht="16.5" customHeight="1" x14ac:dyDescent="0.2">
      <c r="A118" s="468"/>
      <c r="B118" s="460"/>
      <c r="C118" s="470" t="s">
        <v>202</v>
      </c>
      <c r="D118" s="460"/>
      <c r="E118" s="460"/>
      <c r="F118" s="472" t="s">
        <v>203</v>
      </c>
      <c r="G118" s="474"/>
      <c r="H118" s="460"/>
      <c r="I118" s="470" t="s">
        <v>202</v>
      </c>
      <c r="J118" s="460"/>
      <c r="K118" s="460"/>
      <c r="L118" s="472" t="s">
        <v>203</v>
      </c>
      <c r="M118" s="474"/>
      <c r="N118" s="460"/>
      <c r="O118" s="470" t="s">
        <v>202</v>
      </c>
      <c r="P118" s="460"/>
      <c r="Q118" s="460"/>
      <c r="R118" s="462" t="s">
        <v>203</v>
      </c>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CA118" s="10"/>
      <c r="CB118" s="10"/>
      <c r="CC118" s="36" t="s">
        <v>348</v>
      </c>
      <c r="CD118" s="35" t="s">
        <v>309</v>
      </c>
      <c r="CE118" s="274" t="b">
        <v>0</v>
      </c>
      <c r="CG118" s="8">
        <f t="shared" si="3"/>
        <v>0</v>
      </c>
      <c r="CH118" s="14"/>
      <c r="CI118" s="119"/>
    </row>
    <row r="119" spans="1:87" ht="16.5" customHeight="1" thickBot="1" x14ac:dyDescent="0.25">
      <c r="A119" s="469"/>
      <c r="B119" s="461"/>
      <c r="C119" s="471"/>
      <c r="D119" s="461"/>
      <c r="E119" s="461"/>
      <c r="F119" s="473"/>
      <c r="G119" s="475"/>
      <c r="H119" s="461"/>
      <c r="I119" s="471"/>
      <c r="J119" s="461"/>
      <c r="K119" s="461"/>
      <c r="L119" s="473"/>
      <c r="M119" s="475"/>
      <c r="N119" s="461"/>
      <c r="O119" s="471"/>
      <c r="P119" s="461"/>
      <c r="Q119" s="461"/>
      <c r="R119" s="463"/>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CA119" s="10"/>
      <c r="CB119" s="10"/>
      <c r="CC119" s="2"/>
      <c r="CD119" s="35" t="s">
        <v>342</v>
      </c>
      <c r="CE119" s="274" t="b">
        <v>0</v>
      </c>
      <c r="CG119" s="8">
        <f t="shared" si="3"/>
        <v>0</v>
      </c>
      <c r="CH119" s="14"/>
      <c r="CI119" s="119"/>
    </row>
    <row r="120" spans="1:87" ht="16.5" customHeight="1" x14ac:dyDescent="0.2">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CA120" s="10"/>
      <c r="CB120" s="10"/>
      <c r="CC120" s="36" t="s">
        <v>349</v>
      </c>
      <c r="CD120" s="35" t="s">
        <v>309</v>
      </c>
      <c r="CE120" s="274" t="b">
        <v>0</v>
      </c>
      <c r="CG120" s="8">
        <f t="shared" si="3"/>
        <v>0</v>
      </c>
      <c r="CH120" s="14"/>
      <c r="CI120" s="119"/>
    </row>
    <row r="121" spans="1:87" ht="16.5" customHeight="1" x14ac:dyDescent="0.2">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CA121" s="11"/>
      <c r="CB121" s="11"/>
      <c r="CC121" s="2"/>
      <c r="CD121" s="35" t="s">
        <v>342</v>
      </c>
      <c r="CE121" s="274" t="b">
        <v>0</v>
      </c>
      <c r="CG121" s="8">
        <f t="shared" si="3"/>
        <v>0</v>
      </c>
      <c r="CH121" s="2"/>
      <c r="CI121" s="25"/>
    </row>
    <row r="122" spans="1:87" ht="16.5" customHeight="1" thickBot="1" x14ac:dyDescent="0.25">
      <c r="A122" s="233" t="s">
        <v>838</v>
      </c>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CA122" s="9" t="s">
        <v>350</v>
      </c>
      <c r="CB122" s="9" t="s">
        <v>351</v>
      </c>
      <c r="CC122" s="9" t="s">
        <v>155</v>
      </c>
      <c r="CD122" s="35" t="s">
        <v>309</v>
      </c>
      <c r="CE122" s="274" t="b">
        <v>0</v>
      </c>
      <c r="CG122" s="8">
        <f t="shared" si="3"/>
        <v>0</v>
      </c>
      <c r="CH122" s="12" t="str">
        <f>IF(AND(CG122=0,CG123=0),"No.18水（調理用）未入力",IF(AND(CG122=1,CG123=1),"No.18水（調理用）選択矛盾",""))</f>
        <v>No.18水（調理用）未入力</v>
      </c>
      <c r="CI122" s="119" t="s">
        <v>753</v>
      </c>
    </row>
    <row r="123" spans="1:87" ht="16.5" customHeight="1" x14ac:dyDescent="0.2">
      <c r="A123" s="466" t="s">
        <v>204</v>
      </c>
      <c r="B123" s="464"/>
      <c r="C123" s="464"/>
      <c r="D123" s="464"/>
      <c r="E123" s="464"/>
      <c r="F123" s="464"/>
      <c r="G123" s="464"/>
      <c r="H123" s="464"/>
      <c r="I123" s="464"/>
      <c r="J123" s="464"/>
      <c r="K123" s="464"/>
      <c r="L123" s="464" t="s">
        <v>205</v>
      </c>
      <c r="M123" s="464"/>
      <c r="N123" s="464"/>
      <c r="O123" s="464"/>
      <c r="P123" s="464" t="s">
        <v>206</v>
      </c>
      <c r="Q123" s="464"/>
      <c r="R123" s="464"/>
      <c r="S123" s="464"/>
      <c r="T123" s="464" t="s">
        <v>207</v>
      </c>
      <c r="U123" s="464"/>
      <c r="V123" s="464"/>
      <c r="W123" s="465"/>
      <c r="X123" s="159"/>
      <c r="Y123" s="159"/>
      <c r="Z123" s="159"/>
      <c r="AA123" s="159"/>
      <c r="AB123" s="159"/>
      <c r="AC123" s="159"/>
      <c r="AD123" s="159"/>
      <c r="AE123" s="159"/>
      <c r="AF123" s="159"/>
      <c r="AG123" s="159"/>
      <c r="AH123" s="159"/>
      <c r="AI123" s="159"/>
      <c r="AJ123" s="159"/>
      <c r="AK123" s="159"/>
      <c r="AL123" s="159"/>
      <c r="AM123" s="159"/>
      <c r="AN123" s="159"/>
      <c r="AO123" s="159"/>
      <c r="CA123" s="10"/>
      <c r="CB123" s="10"/>
      <c r="CC123" s="11"/>
      <c r="CD123" s="35" t="s">
        <v>342</v>
      </c>
      <c r="CE123" s="274" t="b">
        <v>0</v>
      </c>
      <c r="CG123" s="8">
        <f t="shared" si="3"/>
        <v>0</v>
      </c>
      <c r="CH123" s="2"/>
      <c r="CI123" s="25"/>
    </row>
    <row r="124" spans="1:87" ht="16.5" customHeight="1" x14ac:dyDescent="0.2">
      <c r="A124" s="467"/>
      <c r="B124" s="393"/>
      <c r="C124" s="393"/>
      <c r="D124" s="393"/>
      <c r="E124" s="393"/>
      <c r="F124" s="393"/>
      <c r="G124" s="393"/>
      <c r="H124" s="393"/>
      <c r="I124" s="393"/>
      <c r="J124" s="393"/>
      <c r="K124" s="393"/>
      <c r="L124" s="393"/>
      <c r="M124" s="393"/>
      <c r="N124" s="393"/>
      <c r="O124" s="393"/>
      <c r="P124" s="393"/>
      <c r="Q124" s="393"/>
      <c r="R124" s="393"/>
      <c r="S124" s="393"/>
      <c r="T124" s="393"/>
      <c r="U124" s="393"/>
      <c r="V124" s="393"/>
      <c r="W124" s="395"/>
      <c r="X124" s="159"/>
      <c r="Y124" s="159"/>
      <c r="Z124" s="159"/>
      <c r="AA124" s="159"/>
      <c r="AB124" s="159"/>
      <c r="AC124" s="159"/>
      <c r="AD124" s="159"/>
      <c r="AE124" s="159"/>
      <c r="AF124" s="159"/>
      <c r="AG124" s="159"/>
      <c r="AH124" s="159"/>
      <c r="AI124" s="159"/>
      <c r="AJ124" s="159"/>
      <c r="AK124" s="159"/>
      <c r="AL124" s="159"/>
      <c r="AM124" s="159"/>
      <c r="AN124" s="159"/>
      <c r="AO124" s="159"/>
      <c r="CA124" s="10"/>
      <c r="CB124" s="10"/>
      <c r="CC124" s="9" t="s">
        <v>157</v>
      </c>
      <c r="CD124" s="35" t="s">
        <v>309</v>
      </c>
      <c r="CE124" s="274" t="b">
        <v>0</v>
      </c>
      <c r="CG124" s="8">
        <f t="shared" si="3"/>
        <v>0</v>
      </c>
      <c r="CH124" s="12" t="str">
        <f>IF(AND(CG124=0,CG125=0),"No.18熱源未入力",IF(AND(CG124=1,CG125=1),"No.18熱源選択矛盾",""))</f>
        <v>No.18熱源未入力</v>
      </c>
      <c r="CI124" s="119" t="s">
        <v>753</v>
      </c>
    </row>
    <row r="125" spans="1:87" ht="16.5" customHeight="1" x14ac:dyDescent="0.2">
      <c r="A125" s="476"/>
      <c r="B125" s="477"/>
      <c r="C125" s="477"/>
      <c r="D125" s="477"/>
      <c r="E125" s="477"/>
      <c r="F125" s="477"/>
      <c r="G125" s="477"/>
      <c r="H125" s="477"/>
      <c r="I125" s="477"/>
      <c r="J125" s="477"/>
      <c r="K125" s="477"/>
      <c r="L125" s="480"/>
      <c r="M125" s="480"/>
      <c r="N125" s="480"/>
      <c r="O125" s="480"/>
      <c r="P125" s="482"/>
      <c r="Q125" s="482"/>
      <c r="R125" s="482"/>
      <c r="S125" s="482"/>
      <c r="T125" s="482"/>
      <c r="U125" s="482"/>
      <c r="V125" s="482"/>
      <c r="W125" s="484"/>
      <c r="X125" s="159"/>
      <c r="Y125" s="159"/>
      <c r="Z125" s="159"/>
      <c r="AA125" s="159"/>
      <c r="AB125" s="159"/>
      <c r="AC125" s="159"/>
      <c r="AD125" s="159"/>
      <c r="AE125" s="159"/>
      <c r="AF125" s="159"/>
      <c r="AG125" s="159"/>
      <c r="AH125" s="159"/>
      <c r="AI125" s="159"/>
      <c r="AJ125" s="159"/>
      <c r="AK125" s="159"/>
      <c r="AL125" s="159"/>
      <c r="AM125" s="159"/>
      <c r="AN125" s="159"/>
      <c r="AO125" s="159"/>
      <c r="CA125" s="10"/>
      <c r="CB125" s="10"/>
      <c r="CC125" s="11"/>
      <c r="CD125" s="35" t="s">
        <v>342</v>
      </c>
      <c r="CE125" s="274" t="b">
        <v>0</v>
      </c>
      <c r="CG125" s="8">
        <f t="shared" si="3"/>
        <v>0</v>
      </c>
      <c r="CH125" s="2"/>
      <c r="CI125" s="25"/>
    </row>
    <row r="126" spans="1:87" ht="16.5" customHeight="1" x14ac:dyDescent="0.2">
      <c r="A126" s="476"/>
      <c r="B126" s="477"/>
      <c r="C126" s="477"/>
      <c r="D126" s="477"/>
      <c r="E126" s="477"/>
      <c r="F126" s="477"/>
      <c r="G126" s="477"/>
      <c r="H126" s="477"/>
      <c r="I126" s="477"/>
      <c r="J126" s="477"/>
      <c r="K126" s="477"/>
      <c r="L126" s="480"/>
      <c r="M126" s="480"/>
      <c r="N126" s="480"/>
      <c r="O126" s="480"/>
      <c r="P126" s="482"/>
      <c r="Q126" s="482"/>
      <c r="R126" s="482"/>
      <c r="S126" s="482"/>
      <c r="T126" s="482"/>
      <c r="U126" s="482"/>
      <c r="V126" s="482"/>
      <c r="W126" s="484"/>
      <c r="X126" s="159"/>
      <c r="Y126" s="159"/>
      <c r="Z126" s="159"/>
      <c r="AA126" s="159"/>
      <c r="AB126" s="159"/>
      <c r="AC126" s="159"/>
      <c r="AD126" s="159"/>
      <c r="AE126" s="159"/>
      <c r="AF126" s="159"/>
      <c r="AG126" s="159"/>
      <c r="AH126" s="159"/>
      <c r="AI126" s="159"/>
      <c r="AJ126" s="159"/>
      <c r="AK126" s="159"/>
      <c r="AL126" s="159"/>
      <c r="AM126" s="159"/>
      <c r="AN126" s="159"/>
      <c r="AO126" s="159"/>
      <c r="CA126" s="10"/>
      <c r="CB126" s="10"/>
      <c r="CC126" s="9" t="s">
        <v>158</v>
      </c>
      <c r="CD126" s="35" t="s">
        <v>309</v>
      </c>
      <c r="CE126" s="274" t="b">
        <v>0</v>
      </c>
      <c r="CG126" s="8">
        <f t="shared" si="3"/>
        <v>0</v>
      </c>
      <c r="CH126" s="12" t="str">
        <f>IF(AND(CG126=0,CG127=0),"No.18調理器具未入力",IF(AND(CG126=1,CG127=1),"No.18調理器具選択矛盾",""))</f>
        <v>No.18調理器具未入力</v>
      </c>
      <c r="CI126" s="119" t="s">
        <v>753</v>
      </c>
    </row>
    <row r="127" spans="1:87" ht="16.5" customHeight="1" x14ac:dyDescent="0.2">
      <c r="A127" s="476"/>
      <c r="B127" s="477"/>
      <c r="C127" s="477"/>
      <c r="D127" s="477"/>
      <c r="E127" s="477"/>
      <c r="F127" s="477"/>
      <c r="G127" s="477"/>
      <c r="H127" s="477"/>
      <c r="I127" s="477"/>
      <c r="J127" s="477"/>
      <c r="K127" s="477"/>
      <c r="L127" s="480"/>
      <c r="M127" s="480"/>
      <c r="N127" s="480"/>
      <c r="O127" s="480"/>
      <c r="P127" s="482"/>
      <c r="Q127" s="482"/>
      <c r="R127" s="482"/>
      <c r="S127" s="482"/>
      <c r="T127" s="482"/>
      <c r="U127" s="482"/>
      <c r="V127" s="482"/>
      <c r="W127" s="484"/>
      <c r="X127" s="159"/>
      <c r="Y127" s="159"/>
      <c r="Z127" s="159"/>
      <c r="AA127" s="159"/>
      <c r="AB127" s="159"/>
      <c r="AC127" s="159"/>
      <c r="AD127" s="159"/>
      <c r="AE127" s="159"/>
      <c r="AF127" s="159"/>
      <c r="AG127" s="159"/>
      <c r="AH127" s="159"/>
      <c r="AI127" s="159"/>
      <c r="AJ127" s="159"/>
      <c r="AK127" s="159"/>
      <c r="AL127" s="159"/>
      <c r="AM127" s="159"/>
      <c r="AN127" s="159"/>
      <c r="AO127" s="159"/>
      <c r="CA127" s="10"/>
      <c r="CB127" s="10"/>
      <c r="CC127" s="11"/>
      <c r="CD127" s="35" t="s">
        <v>342</v>
      </c>
      <c r="CE127" s="274" t="b">
        <v>0</v>
      </c>
      <c r="CG127" s="8">
        <f t="shared" si="3"/>
        <v>0</v>
      </c>
      <c r="CH127" s="2"/>
      <c r="CI127" s="25"/>
    </row>
    <row r="128" spans="1:87" ht="16.5" customHeight="1" x14ac:dyDescent="0.2">
      <c r="A128" s="476"/>
      <c r="B128" s="477"/>
      <c r="C128" s="477"/>
      <c r="D128" s="477"/>
      <c r="E128" s="477"/>
      <c r="F128" s="477"/>
      <c r="G128" s="477"/>
      <c r="H128" s="477"/>
      <c r="I128" s="477"/>
      <c r="J128" s="477"/>
      <c r="K128" s="477"/>
      <c r="L128" s="480"/>
      <c r="M128" s="480"/>
      <c r="N128" s="480"/>
      <c r="O128" s="480"/>
      <c r="P128" s="482"/>
      <c r="Q128" s="482"/>
      <c r="R128" s="482"/>
      <c r="S128" s="482"/>
      <c r="T128" s="482"/>
      <c r="U128" s="482"/>
      <c r="V128" s="482"/>
      <c r="W128" s="484"/>
      <c r="X128" s="159"/>
      <c r="Y128" s="159"/>
      <c r="Z128" s="159"/>
      <c r="AA128" s="159"/>
      <c r="AB128" s="159"/>
      <c r="AC128" s="159"/>
      <c r="AD128" s="159"/>
      <c r="AE128" s="159"/>
      <c r="AF128" s="159"/>
      <c r="AG128" s="159"/>
      <c r="AH128" s="159"/>
      <c r="AI128" s="159"/>
      <c r="AJ128" s="159"/>
      <c r="AK128" s="159"/>
      <c r="AL128" s="159"/>
      <c r="AM128" s="159"/>
      <c r="AN128" s="159"/>
      <c r="AO128" s="159"/>
      <c r="CA128" s="10"/>
      <c r="CB128" s="10"/>
      <c r="CC128" s="9" t="s">
        <v>160</v>
      </c>
      <c r="CD128" s="35" t="s">
        <v>309</v>
      </c>
      <c r="CE128" s="274" t="b">
        <v>0</v>
      </c>
      <c r="CG128" s="8">
        <f t="shared" si="3"/>
        <v>0</v>
      </c>
      <c r="CH128" s="12" t="str">
        <f>IF(AND(CG128=0,CG129=0),"No.18食器等未入力",IF(AND(CG128=1,CG129=1),"No.18食器等選択矛盾",""))</f>
        <v>No.18食器等未入力</v>
      </c>
      <c r="CI128" s="119" t="s">
        <v>753</v>
      </c>
    </row>
    <row r="129" spans="1:87" ht="16.5" customHeight="1" x14ac:dyDescent="0.2">
      <c r="A129" s="476"/>
      <c r="B129" s="477"/>
      <c r="C129" s="477"/>
      <c r="D129" s="477"/>
      <c r="E129" s="477"/>
      <c r="F129" s="477"/>
      <c r="G129" s="477"/>
      <c r="H129" s="477"/>
      <c r="I129" s="477"/>
      <c r="J129" s="477"/>
      <c r="K129" s="477"/>
      <c r="L129" s="480"/>
      <c r="M129" s="480"/>
      <c r="N129" s="480"/>
      <c r="O129" s="480"/>
      <c r="P129" s="482"/>
      <c r="Q129" s="482"/>
      <c r="R129" s="482"/>
      <c r="S129" s="482"/>
      <c r="T129" s="482"/>
      <c r="U129" s="482"/>
      <c r="V129" s="482"/>
      <c r="W129" s="484"/>
      <c r="X129" s="159"/>
      <c r="Y129" s="159"/>
      <c r="Z129" s="159"/>
      <c r="AA129" s="159"/>
      <c r="AB129" s="159"/>
      <c r="AC129" s="159"/>
      <c r="AD129" s="159"/>
      <c r="AE129" s="159"/>
      <c r="AF129" s="159"/>
      <c r="AG129" s="159"/>
      <c r="AH129" s="159"/>
      <c r="AI129" s="159"/>
      <c r="AJ129" s="159"/>
      <c r="AK129" s="159"/>
      <c r="AL129" s="159"/>
      <c r="AM129" s="159"/>
      <c r="AN129" s="159"/>
      <c r="AO129" s="159"/>
      <c r="CA129" s="10"/>
      <c r="CB129" s="10"/>
      <c r="CC129" s="11"/>
      <c r="CD129" s="35" t="s">
        <v>342</v>
      </c>
      <c r="CE129" s="274" t="b">
        <v>0</v>
      </c>
      <c r="CG129" s="8">
        <f t="shared" si="3"/>
        <v>0</v>
      </c>
      <c r="CH129" s="2"/>
      <c r="CI129" s="25"/>
    </row>
    <row r="130" spans="1:87" ht="16.5" customHeight="1" x14ac:dyDescent="0.2">
      <c r="A130" s="476"/>
      <c r="B130" s="477"/>
      <c r="C130" s="477"/>
      <c r="D130" s="477"/>
      <c r="E130" s="477"/>
      <c r="F130" s="477"/>
      <c r="G130" s="477"/>
      <c r="H130" s="477"/>
      <c r="I130" s="477"/>
      <c r="J130" s="477"/>
      <c r="K130" s="477"/>
      <c r="L130" s="480"/>
      <c r="M130" s="480"/>
      <c r="N130" s="480"/>
      <c r="O130" s="480"/>
      <c r="P130" s="482"/>
      <c r="Q130" s="482"/>
      <c r="R130" s="482"/>
      <c r="S130" s="482"/>
      <c r="T130" s="482"/>
      <c r="U130" s="482"/>
      <c r="V130" s="482"/>
      <c r="W130" s="484"/>
      <c r="X130" s="159"/>
      <c r="Y130" s="159"/>
      <c r="Z130" s="159"/>
      <c r="AA130" s="159"/>
      <c r="AB130" s="159"/>
      <c r="AC130" s="159"/>
      <c r="AD130" s="159"/>
      <c r="AE130" s="159"/>
      <c r="AF130" s="159"/>
      <c r="AG130" s="159"/>
      <c r="AH130" s="159"/>
      <c r="AI130" s="159"/>
      <c r="AJ130" s="159"/>
      <c r="AK130" s="159"/>
      <c r="AL130" s="159"/>
      <c r="AM130" s="159"/>
      <c r="AN130" s="159"/>
      <c r="AO130" s="159"/>
      <c r="CA130" s="10"/>
      <c r="CB130" s="10"/>
      <c r="CC130" t="s">
        <v>352</v>
      </c>
      <c r="CD130" s="35" t="s">
        <v>309</v>
      </c>
      <c r="CE130" s="274" t="b">
        <v>0</v>
      </c>
      <c r="CG130" s="8">
        <f t="shared" si="3"/>
        <v>0</v>
      </c>
      <c r="CH130" s="12" t="str">
        <f>IF(AND(CG130=0,CG131=0),"No.18備蓄食品未入力",IF(AND(CG130=1,CG131=1),"No.18備蓄食品選択矛盾",""))</f>
        <v>No.18備蓄食品未入力</v>
      </c>
      <c r="CI130" s="119" t="s">
        <v>753</v>
      </c>
    </row>
    <row r="131" spans="1:87" ht="16.5" customHeight="1" x14ac:dyDescent="0.2">
      <c r="A131" s="476"/>
      <c r="B131" s="477"/>
      <c r="C131" s="477"/>
      <c r="D131" s="477"/>
      <c r="E131" s="477"/>
      <c r="F131" s="477"/>
      <c r="G131" s="477"/>
      <c r="H131" s="477"/>
      <c r="I131" s="477"/>
      <c r="J131" s="477"/>
      <c r="K131" s="477"/>
      <c r="L131" s="480"/>
      <c r="M131" s="480"/>
      <c r="N131" s="480"/>
      <c r="O131" s="480"/>
      <c r="P131" s="482"/>
      <c r="Q131" s="482"/>
      <c r="R131" s="482"/>
      <c r="S131" s="482"/>
      <c r="T131" s="482"/>
      <c r="U131" s="482"/>
      <c r="V131" s="482"/>
      <c r="W131" s="484"/>
      <c r="X131" s="159"/>
      <c r="Y131" s="159"/>
      <c r="Z131" s="159"/>
      <c r="AA131" s="159"/>
      <c r="AB131" s="159"/>
      <c r="AC131" s="159"/>
      <c r="AD131" s="159"/>
      <c r="AE131" s="159"/>
      <c r="AF131" s="159"/>
      <c r="AG131" s="159"/>
      <c r="AH131" s="159"/>
      <c r="AI131" s="159"/>
      <c r="AJ131" s="159"/>
      <c r="AK131" s="159"/>
      <c r="AL131" s="159"/>
      <c r="AM131" s="159"/>
      <c r="AN131" s="159"/>
      <c r="AO131" s="159"/>
      <c r="CA131" s="10"/>
      <c r="CB131" s="10"/>
      <c r="CD131" s="35" t="s">
        <v>342</v>
      </c>
      <c r="CE131" s="274" t="b">
        <v>0</v>
      </c>
      <c r="CG131" s="8">
        <f t="shared" si="3"/>
        <v>0</v>
      </c>
      <c r="CH131" s="2" t="str">
        <f>IF(AND(CE130=TRUE,CE131=TRUE),"No.18備蓄食品矛盾選択",IF(AND(CE130=TRUE,OR(AK91="",AK92="")),"No.18備蓄食品食数・日数未入力",""))</f>
        <v/>
      </c>
      <c r="CI131" s="25"/>
    </row>
    <row r="132" spans="1:87" ht="16.5" customHeight="1" x14ac:dyDescent="0.2">
      <c r="A132" s="476"/>
      <c r="B132" s="477"/>
      <c r="C132" s="477"/>
      <c r="D132" s="477"/>
      <c r="E132" s="477"/>
      <c r="F132" s="477"/>
      <c r="G132" s="477"/>
      <c r="H132" s="477"/>
      <c r="I132" s="477"/>
      <c r="J132" s="477"/>
      <c r="K132" s="477"/>
      <c r="L132" s="480"/>
      <c r="M132" s="480"/>
      <c r="N132" s="480"/>
      <c r="O132" s="480"/>
      <c r="P132" s="482"/>
      <c r="Q132" s="482"/>
      <c r="R132" s="482"/>
      <c r="S132" s="482"/>
      <c r="T132" s="482"/>
      <c r="U132" s="482"/>
      <c r="V132" s="482"/>
      <c r="W132" s="484"/>
      <c r="X132" s="159"/>
      <c r="Y132" s="159"/>
      <c r="Z132" s="159"/>
      <c r="AA132" s="159"/>
      <c r="AB132" s="159"/>
      <c r="AC132" s="159"/>
      <c r="AD132" s="159"/>
      <c r="AE132" s="159"/>
      <c r="AF132" s="159"/>
      <c r="AG132" s="159"/>
      <c r="AH132" s="159"/>
      <c r="AI132" s="159"/>
      <c r="AJ132" s="159"/>
      <c r="AK132" s="159"/>
      <c r="AL132" s="159"/>
      <c r="AM132" s="159"/>
      <c r="AN132" s="159"/>
      <c r="AO132" s="159"/>
      <c r="CA132" s="10"/>
      <c r="CB132" s="10"/>
      <c r="CC132" s="9" t="s">
        <v>159</v>
      </c>
      <c r="CD132" s="35" t="s">
        <v>309</v>
      </c>
      <c r="CE132" s="274" t="b">
        <v>0</v>
      </c>
      <c r="CG132" s="8">
        <f t="shared" si="3"/>
        <v>0</v>
      </c>
      <c r="CH132" s="12" t="str">
        <f>IF(AND(CG132=0,CG133=0),"No.18非常献立未入力",IF(AND(CG132=1,CG133=1),"No.18非常献立選択矛盾",""))</f>
        <v>No.18非常献立未入力</v>
      </c>
      <c r="CI132" s="119" t="s">
        <v>753</v>
      </c>
    </row>
    <row r="133" spans="1:87" ht="16.5" customHeight="1" x14ac:dyDescent="0.2">
      <c r="A133" s="476"/>
      <c r="B133" s="477"/>
      <c r="C133" s="477"/>
      <c r="D133" s="477"/>
      <c r="E133" s="477"/>
      <c r="F133" s="477"/>
      <c r="G133" s="477"/>
      <c r="H133" s="477"/>
      <c r="I133" s="477"/>
      <c r="J133" s="477"/>
      <c r="K133" s="477"/>
      <c r="L133" s="480"/>
      <c r="M133" s="480"/>
      <c r="N133" s="480"/>
      <c r="O133" s="480"/>
      <c r="P133" s="482"/>
      <c r="Q133" s="482"/>
      <c r="R133" s="482"/>
      <c r="S133" s="482"/>
      <c r="T133" s="482"/>
      <c r="U133" s="482"/>
      <c r="V133" s="482"/>
      <c r="W133" s="484"/>
      <c r="X133" s="159"/>
      <c r="Y133" s="159"/>
      <c r="Z133" s="159"/>
      <c r="AA133" s="159"/>
      <c r="AB133" s="159"/>
      <c r="AC133" s="159"/>
      <c r="AD133" s="159"/>
      <c r="AE133" s="159"/>
      <c r="AF133" s="159"/>
      <c r="AG133" s="159"/>
      <c r="AH133" s="159"/>
      <c r="AI133" s="159"/>
      <c r="AJ133" s="159"/>
      <c r="AK133" s="159"/>
      <c r="AL133" s="159"/>
      <c r="AM133" s="159"/>
      <c r="AN133" s="159"/>
      <c r="AO133" s="159"/>
      <c r="CA133" s="10"/>
      <c r="CB133" s="10"/>
      <c r="CC133" s="11"/>
      <c r="CD133" s="35" t="s">
        <v>342</v>
      </c>
      <c r="CE133" s="274" t="b">
        <v>0</v>
      </c>
      <c r="CG133" s="8">
        <f t="shared" si="3"/>
        <v>0</v>
      </c>
      <c r="CH133" s="2"/>
      <c r="CI133" s="25"/>
    </row>
    <row r="134" spans="1:87" ht="16.5" customHeight="1" thickBot="1" x14ac:dyDescent="0.25">
      <c r="A134" s="478"/>
      <c r="B134" s="479"/>
      <c r="C134" s="479"/>
      <c r="D134" s="479"/>
      <c r="E134" s="479"/>
      <c r="F134" s="479"/>
      <c r="G134" s="479"/>
      <c r="H134" s="479"/>
      <c r="I134" s="479"/>
      <c r="J134" s="479"/>
      <c r="K134" s="479"/>
      <c r="L134" s="481"/>
      <c r="M134" s="481"/>
      <c r="N134" s="481"/>
      <c r="O134" s="481"/>
      <c r="P134" s="483"/>
      <c r="Q134" s="483"/>
      <c r="R134" s="483"/>
      <c r="S134" s="483"/>
      <c r="T134" s="483"/>
      <c r="U134" s="483"/>
      <c r="V134" s="483"/>
      <c r="W134" s="485"/>
      <c r="X134" s="159"/>
      <c r="Y134" s="159"/>
      <c r="Z134" s="159"/>
      <c r="AA134" s="159"/>
      <c r="AB134" s="159"/>
      <c r="AC134" s="159"/>
      <c r="AD134" s="159"/>
      <c r="AE134" s="159"/>
      <c r="AF134" s="159"/>
      <c r="AG134" s="159"/>
      <c r="AH134" s="159"/>
      <c r="AI134" s="159"/>
      <c r="AJ134" s="159"/>
      <c r="AK134" s="159"/>
      <c r="AL134" s="159"/>
      <c r="AM134" s="159"/>
      <c r="AN134" s="159"/>
      <c r="AO134" s="159"/>
      <c r="CA134" s="10"/>
      <c r="CB134" s="10"/>
      <c r="CC134" s="9" t="s">
        <v>161</v>
      </c>
      <c r="CD134" s="35" t="s">
        <v>309</v>
      </c>
      <c r="CE134" s="274" t="b">
        <v>0</v>
      </c>
      <c r="CG134" s="8">
        <f t="shared" si="3"/>
        <v>0</v>
      </c>
      <c r="CH134" s="12" t="str">
        <f>IF(AND(CG134=0,CG135=0),"No.18リスト未入力",IF(AND(CG134=1,CG135=1),"No.18リスト選択矛盾",""))</f>
        <v>No.18リスト未入力</v>
      </c>
      <c r="CI134" s="119" t="s">
        <v>753</v>
      </c>
    </row>
    <row r="135" spans="1:87" ht="16.5" customHeight="1" x14ac:dyDescent="0.2">
      <c r="A135" s="159"/>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CA135" s="10"/>
      <c r="CB135" s="10"/>
      <c r="CC135" s="11"/>
      <c r="CD135" s="35" t="s">
        <v>342</v>
      </c>
      <c r="CE135" s="274" t="b">
        <v>0</v>
      </c>
      <c r="CG135" s="8">
        <f t="shared" ref="CG135:CG151" si="4">IF(CE135=TRUE,1,0)</f>
        <v>0</v>
      </c>
      <c r="CH135" s="2"/>
      <c r="CI135" s="25"/>
    </row>
    <row r="136" spans="1:87" ht="16.5" customHeight="1" x14ac:dyDescent="0.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CA136" s="10"/>
      <c r="CB136" s="10"/>
      <c r="CC136" s="9" t="s">
        <v>162</v>
      </c>
      <c r="CD136" s="35" t="s">
        <v>309</v>
      </c>
      <c r="CE136" s="274" t="b">
        <v>0</v>
      </c>
      <c r="CG136" s="8">
        <f t="shared" si="4"/>
        <v>0</v>
      </c>
      <c r="CH136" s="12" t="str">
        <f>IF(AND(CG136=0,CG137=0),"No.18保管場所周知未入力",IF(AND(CG136=1,CG137=1),"No.18保管場所選択矛盾",""))</f>
        <v>No.18保管場所周知未入力</v>
      </c>
      <c r="CI136" s="119" t="s">
        <v>753</v>
      </c>
    </row>
    <row r="137" spans="1:87" ht="16.5" customHeight="1" x14ac:dyDescent="0.2">
      <c r="A137" s="3" t="s">
        <v>185</v>
      </c>
      <c r="B137" s="230"/>
      <c r="C137" s="113"/>
      <c r="D137" s="113"/>
      <c r="E137" s="113"/>
      <c r="F137" s="113"/>
      <c r="G137" s="113"/>
      <c r="H137" s="113"/>
      <c r="I137" s="113"/>
      <c r="J137" s="113"/>
      <c r="K137" s="18"/>
      <c r="L137" s="18"/>
      <c r="M137" s="18"/>
      <c r="N137" s="18"/>
      <c r="O137" s="18"/>
      <c r="P137" s="18"/>
      <c r="Q137" s="18"/>
      <c r="R137" s="18"/>
      <c r="S137" s="18"/>
      <c r="T137" s="18"/>
      <c r="U137" s="18"/>
      <c r="V137" s="18"/>
      <c r="W137" s="18"/>
      <c r="X137" s="18"/>
      <c r="Y137" s="18"/>
      <c r="Z137" s="124"/>
      <c r="AA137" s="18"/>
      <c r="AB137" s="18"/>
      <c r="AC137" s="18"/>
      <c r="AD137" s="18"/>
      <c r="AE137" s="18"/>
      <c r="AF137" s="18"/>
      <c r="AG137" s="231"/>
      <c r="AH137" s="231"/>
      <c r="AI137" s="231"/>
      <c r="AJ137" s="231"/>
      <c r="AK137" s="231"/>
      <c r="AL137" s="231"/>
      <c r="AM137" s="231"/>
      <c r="AN137" s="231"/>
      <c r="AO137" s="232" t="s">
        <v>221</v>
      </c>
      <c r="CA137" s="11"/>
      <c r="CB137" s="11"/>
      <c r="CC137" s="11"/>
      <c r="CD137" s="35" t="s">
        <v>342</v>
      </c>
      <c r="CE137" s="274" t="b">
        <v>0</v>
      </c>
      <c r="CG137" s="8">
        <f t="shared" si="4"/>
        <v>0</v>
      </c>
      <c r="CH137" s="2"/>
      <c r="CI137" s="25"/>
    </row>
    <row r="138" spans="1:87" ht="16.5" customHeight="1" thickBot="1" x14ac:dyDescent="0.25">
      <c r="A138" s="4"/>
      <c r="B138" s="4"/>
      <c r="C138" s="202"/>
      <c r="D138" s="202"/>
      <c r="E138" s="113"/>
      <c r="F138" s="113"/>
      <c r="G138" s="113"/>
      <c r="H138" s="113"/>
      <c r="I138" s="113"/>
      <c r="J138" s="113"/>
      <c r="K138" s="18"/>
      <c r="L138" s="18"/>
      <c r="M138" s="18"/>
      <c r="N138" s="18"/>
      <c r="O138" s="18"/>
      <c r="P138" s="18"/>
      <c r="Q138" s="18"/>
      <c r="R138" s="18"/>
      <c r="S138" s="18"/>
      <c r="T138" s="18"/>
      <c r="U138" s="18"/>
      <c r="V138" s="18"/>
      <c r="W138" s="18"/>
      <c r="X138" s="18"/>
      <c r="Y138" s="18"/>
      <c r="Z138" s="124"/>
      <c r="AA138" s="18"/>
      <c r="AB138" s="18"/>
      <c r="AC138" s="18"/>
      <c r="AD138" s="18"/>
      <c r="AE138" s="18"/>
      <c r="AF138" s="18"/>
      <c r="AG138" s="231"/>
      <c r="AH138" s="231"/>
      <c r="AI138" s="231"/>
      <c r="AJ138" s="231"/>
      <c r="AK138" s="231"/>
      <c r="AL138" s="231"/>
      <c r="AM138" s="231"/>
      <c r="AN138" s="231"/>
      <c r="AO138" s="232"/>
      <c r="CA138" s="9" t="s">
        <v>353</v>
      </c>
      <c r="CB138" s="9" t="s">
        <v>354</v>
      </c>
      <c r="CC138" s="9" t="s">
        <v>355</v>
      </c>
      <c r="CD138" s="35" t="s">
        <v>309</v>
      </c>
      <c r="CE138" s="274" t="b">
        <v>0</v>
      </c>
      <c r="CG138" s="8">
        <f t="shared" si="4"/>
        <v>0</v>
      </c>
      <c r="CH138" s="12" t="str">
        <f>IF(AND(CG138=0,CG139=0),"No.19会議未入力",IF(AND(CG138=1,CG139=1),"No.19会議選択矛盾",IF(AND(CG138=1,CG140=0,CG141=0),"No.19頻度未入力",IF(AND(CG138=1,CG142=0,CG143=0),"No.19会議録未入力",""))))</f>
        <v>No.19会議未入力</v>
      </c>
      <c r="CI138" s="119" t="s">
        <v>753</v>
      </c>
    </row>
    <row r="139" spans="1:87" ht="16.5" customHeight="1" x14ac:dyDescent="0.2">
      <c r="A139" s="448" t="s">
        <v>73</v>
      </c>
      <c r="B139" s="449"/>
      <c r="C139" s="252" t="s">
        <v>824</v>
      </c>
      <c r="D139" s="253"/>
      <c r="E139" s="253"/>
      <c r="F139" s="253"/>
      <c r="G139" s="253"/>
      <c r="H139" s="253"/>
      <c r="I139" s="253"/>
      <c r="J139" s="253"/>
      <c r="K139" s="253"/>
      <c r="L139" s="253"/>
      <c r="M139" s="253"/>
      <c r="N139" s="253"/>
      <c r="O139" s="253"/>
      <c r="P139" s="253" t="s">
        <v>106</v>
      </c>
      <c r="Q139" s="253"/>
      <c r="R139" s="253"/>
      <c r="S139" s="253"/>
      <c r="T139" s="414"/>
      <c r="U139" s="414"/>
      <c r="V139" s="414"/>
      <c r="W139" s="414"/>
      <c r="X139" s="414"/>
      <c r="Y139" s="414"/>
      <c r="Z139" s="414"/>
      <c r="AA139" s="414"/>
      <c r="AB139" s="253" t="s">
        <v>11</v>
      </c>
      <c r="AC139" s="253"/>
      <c r="AD139" s="253"/>
      <c r="AE139" s="253"/>
      <c r="AF139" s="253"/>
      <c r="AG139" s="253"/>
      <c r="AH139" s="253"/>
      <c r="AI139" s="253"/>
      <c r="AJ139" s="253"/>
      <c r="AK139" s="253"/>
      <c r="AL139" s="253"/>
      <c r="AM139" s="253"/>
      <c r="AN139" s="253"/>
      <c r="AO139" s="254"/>
      <c r="CA139" s="10"/>
      <c r="CB139" s="10"/>
      <c r="CC139" s="11"/>
      <c r="CD139" s="35" t="s">
        <v>313</v>
      </c>
      <c r="CE139" s="274" t="b">
        <v>0</v>
      </c>
      <c r="CG139" s="8">
        <f t="shared" si="4"/>
        <v>0</v>
      </c>
      <c r="CH139" s="14" t="str">
        <f>IF(AND(CG140=1,CG141=1),"No.19頻度選択矛盾","")</f>
        <v/>
      </c>
      <c r="CI139" s="119" t="s">
        <v>855</v>
      </c>
    </row>
    <row r="140" spans="1:87" ht="16.5" customHeight="1" x14ac:dyDescent="0.2">
      <c r="A140" s="450"/>
      <c r="B140" s="451"/>
      <c r="C140" s="193"/>
      <c r="D140" s="356" t="s">
        <v>103</v>
      </c>
      <c r="E140" s="454"/>
      <c r="F140" s="454"/>
      <c r="G140" s="454"/>
      <c r="H140" s="454"/>
      <c r="I140" s="454"/>
      <c r="J140" s="454"/>
      <c r="K140" s="454"/>
      <c r="L140" s="455"/>
      <c r="M140" s="356" t="s">
        <v>79</v>
      </c>
      <c r="N140" s="454"/>
      <c r="O140" s="454"/>
      <c r="P140" s="454"/>
      <c r="Q140" s="454"/>
      <c r="R140" s="456" t="s">
        <v>97</v>
      </c>
      <c r="S140" s="454"/>
      <c r="T140" s="454"/>
      <c r="U140" s="454"/>
      <c r="V140" s="455"/>
      <c r="W140" s="455" t="s">
        <v>80</v>
      </c>
      <c r="X140" s="355"/>
      <c r="Y140" s="355"/>
      <c r="Z140" s="355"/>
      <c r="AA140" s="355"/>
      <c r="AB140" s="355"/>
      <c r="AC140" s="355"/>
      <c r="AD140" s="355"/>
      <c r="AE140" s="355"/>
      <c r="AF140" s="355" t="s">
        <v>79</v>
      </c>
      <c r="AG140" s="355"/>
      <c r="AH140" s="355"/>
      <c r="AI140" s="355"/>
      <c r="AJ140" s="356"/>
      <c r="AK140" s="357" t="s">
        <v>97</v>
      </c>
      <c r="AL140" s="355"/>
      <c r="AM140" s="355"/>
      <c r="AN140" s="355"/>
      <c r="AO140" s="358"/>
      <c r="CA140" s="10"/>
      <c r="CB140" s="10"/>
      <c r="CC140" s="9" t="s">
        <v>356</v>
      </c>
      <c r="CD140" s="35" t="s">
        <v>357</v>
      </c>
      <c r="CE140" s="274" t="b">
        <v>0</v>
      </c>
      <c r="CG140" s="8">
        <f t="shared" si="4"/>
        <v>0</v>
      </c>
      <c r="CH140" s="14" t="str">
        <f>IF(AND(CG142=1,CG143=1),"No.19会議録選択矛盾","")</f>
        <v/>
      </c>
      <c r="CI140" s="119" t="s">
        <v>855</v>
      </c>
    </row>
    <row r="141" spans="1:87" ht="16.5" customHeight="1" x14ac:dyDescent="0.2">
      <c r="A141" s="450"/>
      <c r="B141" s="451"/>
      <c r="C141" s="193"/>
      <c r="D141" s="438" t="s">
        <v>81</v>
      </c>
      <c r="E141" s="439"/>
      <c r="F141" s="439"/>
      <c r="G141" s="439"/>
      <c r="H141" s="439"/>
      <c r="I141" s="439"/>
      <c r="J141" s="439"/>
      <c r="K141" s="439" t="s">
        <v>802</v>
      </c>
      <c r="L141" s="444"/>
      <c r="M141" s="445"/>
      <c r="N141" s="446"/>
      <c r="O141" s="446"/>
      <c r="P141" s="446"/>
      <c r="Q141" s="446"/>
      <c r="R141" s="457"/>
      <c r="S141" s="446"/>
      <c r="T141" s="446"/>
      <c r="U141" s="446"/>
      <c r="V141" s="458"/>
      <c r="W141" s="459" t="s">
        <v>82</v>
      </c>
      <c r="X141" s="459"/>
      <c r="Y141" s="459"/>
      <c r="Z141" s="459"/>
      <c r="AA141" s="459"/>
      <c r="AB141" s="459"/>
      <c r="AC141" s="459"/>
      <c r="AD141" s="439" t="s">
        <v>93</v>
      </c>
      <c r="AE141" s="444"/>
      <c r="AF141" s="440"/>
      <c r="AG141" s="441"/>
      <c r="AH141" s="441"/>
      <c r="AI141" s="441"/>
      <c r="AJ141" s="441"/>
      <c r="AK141" s="442"/>
      <c r="AL141" s="441"/>
      <c r="AM141" s="441"/>
      <c r="AN141" s="441"/>
      <c r="AO141" s="443"/>
      <c r="CA141" s="10"/>
      <c r="CB141" s="10"/>
      <c r="CC141" s="11"/>
      <c r="CD141" s="35" t="s">
        <v>358</v>
      </c>
      <c r="CE141" s="274" t="b">
        <v>0</v>
      </c>
      <c r="CG141" s="8">
        <f t="shared" si="4"/>
        <v>0</v>
      </c>
      <c r="CH141" s="14"/>
      <c r="CI141" s="119"/>
    </row>
    <row r="142" spans="1:87" ht="16.5" customHeight="1" x14ac:dyDescent="0.2">
      <c r="A142" s="450"/>
      <c r="B142" s="451"/>
      <c r="C142" s="193"/>
      <c r="D142" s="434" t="s">
        <v>83</v>
      </c>
      <c r="E142" s="435"/>
      <c r="F142" s="435"/>
      <c r="G142" s="435"/>
      <c r="H142" s="435"/>
      <c r="I142" s="435"/>
      <c r="J142" s="435"/>
      <c r="K142" s="379" t="s">
        <v>104</v>
      </c>
      <c r="L142" s="380"/>
      <c r="M142" s="378"/>
      <c r="N142" s="351"/>
      <c r="O142" s="351"/>
      <c r="P142" s="351"/>
      <c r="Q142" s="351"/>
      <c r="R142" s="350"/>
      <c r="S142" s="351"/>
      <c r="T142" s="351"/>
      <c r="U142" s="351"/>
      <c r="V142" s="436"/>
      <c r="W142" s="379" t="s">
        <v>85</v>
      </c>
      <c r="X142" s="379"/>
      <c r="Y142" s="379"/>
      <c r="Z142" s="379"/>
      <c r="AA142" s="379"/>
      <c r="AB142" s="379"/>
      <c r="AC142" s="379"/>
      <c r="AD142" s="435" t="s">
        <v>93</v>
      </c>
      <c r="AE142" s="437"/>
      <c r="AF142" s="378"/>
      <c r="AG142" s="351"/>
      <c r="AH142" s="351"/>
      <c r="AI142" s="351"/>
      <c r="AJ142" s="351"/>
      <c r="AK142" s="350"/>
      <c r="AL142" s="351"/>
      <c r="AM142" s="351"/>
      <c r="AN142" s="351"/>
      <c r="AO142" s="352"/>
      <c r="CA142" s="10"/>
      <c r="CB142" s="10"/>
      <c r="CC142" t="s">
        <v>368</v>
      </c>
      <c r="CD142" s="35" t="s">
        <v>309</v>
      </c>
      <c r="CE142" s="274" t="b">
        <v>0</v>
      </c>
      <c r="CG142" s="8">
        <f t="shared" si="4"/>
        <v>0</v>
      </c>
      <c r="CH142" s="14"/>
      <c r="CI142" s="119"/>
    </row>
    <row r="143" spans="1:87" ht="16.5" customHeight="1" x14ac:dyDescent="0.2">
      <c r="A143" s="450"/>
      <c r="B143" s="451"/>
      <c r="C143" s="193"/>
      <c r="D143" s="434" t="s">
        <v>86</v>
      </c>
      <c r="E143" s="435"/>
      <c r="F143" s="435"/>
      <c r="G143" s="435"/>
      <c r="H143" s="435"/>
      <c r="I143" s="435"/>
      <c r="J143" s="435"/>
      <c r="K143" s="379" t="s">
        <v>104</v>
      </c>
      <c r="L143" s="380"/>
      <c r="M143" s="378"/>
      <c r="N143" s="351"/>
      <c r="O143" s="351"/>
      <c r="P143" s="351"/>
      <c r="Q143" s="351"/>
      <c r="R143" s="350"/>
      <c r="S143" s="351"/>
      <c r="T143" s="351"/>
      <c r="U143" s="351"/>
      <c r="V143" s="436"/>
      <c r="W143" s="379" t="s">
        <v>142</v>
      </c>
      <c r="X143" s="379"/>
      <c r="Y143" s="379"/>
      <c r="Z143" s="379"/>
      <c r="AA143" s="379"/>
      <c r="AB143" s="379"/>
      <c r="AC143" s="379"/>
      <c r="AD143" s="435" t="s">
        <v>104</v>
      </c>
      <c r="AE143" s="437"/>
      <c r="AF143" s="378"/>
      <c r="AG143" s="351"/>
      <c r="AH143" s="351"/>
      <c r="AI143" s="351"/>
      <c r="AJ143" s="351"/>
      <c r="AK143" s="350"/>
      <c r="AL143" s="351"/>
      <c r="AM143" s="351"/>
      <c r="AN143" s="351"/>
      <c r="AO143" s="352"/>
      <c r="CA143" s="11"/>
      <c r="CB143" s="11"/>
      <c r="CD143" s="35" t="s">
        <v>313</v>
      </c>
      <c r="CE143" s="274" t="b">
        <v>0</v>
      </c>
      <c r="CG143" s="8">
        <f t="shared" si="4"/>
        <v>0</v>
      </c>
      <c r="CH143" s="2"/>
      <c r="CI143" s="25"/>
    </row>
    <row r="144" spans="1:87" ht="16.5" customHeight="1" x14ac:dyDescent="0.2">
      <c r="A144" s="450"/>
      <c r="B144" s="451"/>
      <c r="C144" s="193"/>
      <c r="D144" s="434" t="s">
        <v>89</v>
      </c>
      <c r="E144" s="435"/>
      <c r="F144" s="435"/>
      <c r="G144" s="435"/>
      <c r="H144" s="435"/>
      <c r="I144" s="435"/>
      <c r="J144" s="435"/>
      <c r="K144" s="379" t="s">
        <v>104</v>
      </c>
      <c r="L144" s="380"/>
      <c r="M144" s="378"/>
      <c r="N144" s="351"/>
      <c r="O144" s="351"/>
      <c r="P144" s="351"/>
      <c r="Q144" s="351"/>
      <c r="R144" s="350"/>
      <c r="S144" s="351"/>
      <c r="T144" s="351"/>
      <c r="U144" s="351"/>
      <c r="V144" s="436"/>
      <c r="W144" s="379" t="s">
        <v>94</v>
      </c>
      <c r="X144" s="379"/>
      <c r="Y144" s="379"/>
      <c r="Z144" s="379"/>
      <c r="AA144" s="379"/>
      <c r="AB144" s="379"/>
      <c r="AC144" s="379"/>
      <c r="AD144" s="435" t="s">
        <v>105</v>
      </c>
      <c r="AE144" s="437"/>
      <c r="AF144" s="378"/>
      <c r="AG144" s="351"/>
      <c r="AH144" s="351" t="s">
        <v>88</v>
      </c>
      <c r="AI144" s="351"/>
      <c r="AJ144" s="351"/>
      <c r="AK144" s="350"/>
      <c r="AL144" s="351"/>
      <c r="AM144" s="351" t="s">
        <v>88</v>
      </c>
      <c r="AN144" s="351"/>
      <c r="AO144" s="352"/>
      <c r="CA144" s="9" t="s">
        <v>359</v>
      </c>
      <c r="CB144" s="12" t="s">
        <v>360</v>
      </c>
      <c r="CC144" s="13"/>
      <c r="CD144" s="35" t="s">
        <v>361</v>
      </c>
      <c r="CE144" s="274" t="b">
        <v>0</v>
      </c>
      <c r="CG144" s="8">
        <f t="shared" si="4"/>
        <v>0</v>
      </c>
      <c r="CH144" s="12" t="str">
        <f>IF(AND(CG138=1,SUM(CG144:CG151)=0),"No.20会議ﾒﾝﾊﾞｰ未入力","")</f>
        <v/>
      </c>
      <c r="CI144" s="119" t="s">
        <v>753</v>
      </c>
    </row>
    <row r="145" spans="1:87" ht="16.5" customHeight="1" x14ac:dyDescent="0.2">
      <c r="A145" s="450"/>
      <c r="B145" s="451"/>
      <c r="C145" s="193"/>
      <c r="D145" s="434" t="s">
        <v>91</v>
      </c>
      <c r="E145" s="435"/>
      <c r="F145" s="435"/>
      <c r="G145" s="435"/>
      <c r="H145" s="435"/>
      <c r="I145" s="435"/>
      <c r="J145" s="435"/>
      <c r="K145" s="379" t="s">
        <v>104</v>
      </c>
      <c r="L145" s="380"/>
      <c r="M145" s="378"/>
      <c r="N145" s="351"/>
      <c r="O145" s="351"/>
      <c r="P145" s="351"/>
      <c r="Q145" s="351"/>
      <c r="R145" s="350"/>
      <c r="S145" s="351"/>
      <c r="T145" s="351"/>
      <c r="U145" s="351"/>
      <c r="V145" s="436"/>
      <c r="W145" s="379" t="s">
        <v>274</v>
      </c>
      <c r="X145" s="379"/>
      <c r="Y145" s="379"/>
      <c r="Z145" s="379"/>
      <c r="AA145" s="379"/>
      <c r="AB145" s="379"/>
      <c r="AC145" s="379"/>
      <c r="AD145" s="435" t="s">
        <v>105</v>
      </c>
      <c r="AE145" s="437"/>
      <c r="AF145" s="378"/>
      <c r="AG145" s="351"/>
      <c r="AH145" s="351"/>
      <c r="AI145" s="351"/>
      <c r="AJ145" s="351"/>
      <c r="AK145" s="350"/>
      <c r="AL145" s="351"/>
      <c r="AM145" s="351"/>
      <c r="AN145" s="351"/>
      <c r="AO145" s="352"/>
      <c r="CA145" s="10"/>
      <c r="CB145" s="14"/>
      <c r="CC145" s="15"/>
      <c r="CD145" s="35" t="s">
        <v>362</v>
      </c>
      <c r="CE145" s="274" t="b">
        <v>0</v>
      </c>
      <c r="CG145" s="8">
        <f t="shared" si="4"/>
        <v>0</v>
      </c>
      <c r="CH145" s="14" t="str">
        <f>IF(AND(CG138=0,CG139=0,OR(SUM(CG144:CG151)&gt;=1)),"No.19会議未入力",IF(AND(CG138=1,CG151=1,AI99=""),"No.20その他内容未入力",""))</f>
        <v/>
      </c>
      <c r="CI145" s="119" t="s">
        <v>753</v>
      </c>
    </row>
    <row r="146" spans="1:87" ht="16.5" customHeight="1" x14ac:dyDescent="0.2">
      <c r="A146" s="450"/>
      <c r="B146" s="451"/>
      <c r="C146" s="193"/>
      <c r="D146" s="434" t="s">
        <v>181</v>
      </c>
      <c r="E146" s="435"/>
      <c r="F146" s="435"/>
      <c r="G146" s="435"/>
      <c r="H146" s="435"/>
      <c r="I146" s="435"/>
      <c r="J146" s="435"/>
      <c r="K146" s="379" t="s">
        <v>803</v>
      </c>
      <c r="L146" s="380"/>
      <c r="M146" s="447"/>
      <c r="N146" s="427"/>
      <c r="O146" s="427"/>
      <c r="P146" s="427"/>
      <c r="Q146" s="427"/>
      <c r="R146" s="426"/>
      <c r="S146" s="427"/>
      <c r="T146" s="427"/>
      <c r="U146" s="427"/>
      <c r="V146" s="428"/>
      <c r="W146" s="429" t="s">
        <v>96</v>
      </c>
      <c r="X146" s="429"/>
      <c r="Y146" s="429"/>
      <c r="Z146" s="429"/>
      <c r="AA146" s="429"/>
      <c r="AB146" s="429"/>
      <c r="AC146" s="429"/>
      <c r="AD146" s="430" t="s">
        <v>105</v>
      </c>
      <c r="AE146" s="431"/>
      <c r="AF146" s="374"/>
      <c r="AG146" s="375"/>
      <c r="AH146" s="375" t="s">
        <v>88</v>
      </c>
      <c r="AI146" s="375"/>
      <c r="AJ146" s="375"/>
      <c r="AK146" s="376"/>
      <c r="AL146" s="375"/>
      <c r="AM146" s="375" t="s">
        <v>88</v>
      </c>
      <c r="AN146" s="375"/>
      <c r="AO146" s="377"/>
      <c r="CA146" s="10"/>
      <c r="CB146" s="14"/>
      <c r="CC146" s="15"/>
      <c r="CD146" s="35" t="s">
        <v>363</v>
      </c>
      <c r="CE146" s="274" t="b">
        <v>0</v>
      </c>
      <c r="CG146" s="8">
        <f t="shared" si="4"/>
        <v>0</v>
      </c>
      <c r="CH146" s="14"/>
      <c r="CI146" s="119"/>
    </row>
    <row r="147" spans="1:87" ht="16.5" customHeight="1" x14ac:dyDescent="0.2">
      <c r="A147" s="450"/>
      <c r="B147" s="451"/>
      <c r="C147" s="193"/>
      <c r="D147" s="434" t="s">
        <v>182</v>
      </c>
      <c r="E147" s="435"/>
      <c r="F147" s="435"/>
      <c r="G147" s="435"/>
      <c r="H147" s="435"/>
      <c r="I147" s="435"/>
      <c r="J147" s="435"/>
      <c r="K147" s="379" t="s">
        <v>93</v>
      </c>
      <c r="L147" s="380"/>
      <c r="M147" s="381"/>
      <c r="N147" s="382"/>
      <c r="O147" s="382"/>
      <c r="P147" s="382"/>
      <c r="Q147" s="382"/>
      <c r="R147" s="383"/>
      <c r="S147" s="382"/>
      <c r="T147" s="382"/>
      <c r="U147" s="382"/>
      <c r="V147" s="384"/>
      <c r="W147" s="365"/>
      <c r="X147" s="366"/>
      <c r="Y147" s="366"/>
      <c r="Z147" s="366"/>
      <c r="AA147" s="366"/>
      <c r="AB147" s="366"/>
      <c r="AC147" s="366"/>
      <c r="AD147" s="366"/>
      <c r="AE147" s="366"/>
      <c r="AF147" s="366"/>
      <c r="AG147" s="366"/>
      <c r="AH147" s="366"/>
      <c r="AI147" s="366"/>
      <c r="AJ147" s="366"/>
      <c r="AK147" s="366"/>
      <c r="AL147" s="366"/>
      <c r="AM147" s="366"/>
      <c r="AN147" s="366"/>
      <c r="AO147" s="367"/>
      <c r="CA147" s="10"/>
      <c r="CB147" s="14"/>
      <c r="CC147" s="15"/>
      <c r="CD147" s="35" t="s">
        <v>364</v>
      </c>
      <c r="CE147" s="274" t="b">
        <v>0</v>
      </c>
      <c r="CG147" s="8">
        <f t="shared" si="4"/>
        <v>0</v>
      </c>
      <c r="CH147" s="14"/>
      <c r="CI147" s="119"/>
    </row>
    <row r="148" spans="1:87" ht="16.5" customHeight="1" x14ac:dyDescent="0.2">
      <c r="A148" s="450"/>
      <c r="B148" s="451"/>
      <c r="C148" s="193"/>
      <c r="D148" s="434" t="s">
        <v>183</v>
      </c>
      <c r="E148" s="435"/>
      <c r="F148" s="435"/>
      <c r="G148" s="435"/>
      <c r="H148" s="435"/>
      <c r="I148" s="435"/>
      <c r="J148" s="435"/>
      <c r="K148" s="379" t="s">
        <v>93</v>
      </c>
      <c r="L148" s="380"/>
      <c r="M148" s="381"/>
      <c r="N148" s="382"/>
      <c r="O148" s="382"/>
      <c r="P148" s="382"/>
      <c r="Q148" s="382"/>
      <c r="R148" s="383"/>
      <c r="S148" s="382"/>
      <c r="T148" s="382"/>
      <c r="U148" s="382"/>
      <c r="V148" s="384"/>
      <c r="W148" s="368"/>
      <c r="X148" s="369"/>
      <c r="Y148" s="369"/>
      <c r="Z148" s="369"/>
      <c r="AA148" s="369"/>
      <c r="AB148" s="369"/>
      <c r="AC148" s="369"/>
      <c r="AD148" s="369"/>
      <c r="AE148" s="369"/>
      <c r="AF148" s="369"/>
      <c r="AG148" s="369"/>
      <c r="AH148" s="369"/>
      <c r="AI148" s="369"/>
      <c r="AJ148" s="369"/>
      <c r="AK148" s="369"/>
      <c r="AL148" s="369"/>
      <c r="AM148" s="369"/>
      <c r="AN148" s="369"/>
      <c r="AO148" s="370"/>
      <c r="CA148" s="10"/>
      <c r="CB148" s="14"/>
      <c r="CC148" s="15"/>
      <c r="CD148" s="35" t="s">
        <v>365</v>
      </c>
      <c r="CE148" s="274" t="b">
        <v>0</v>
      </c>
      <c r="CG148" s="8">
        <f t="shared" si="4"/>
        <v>0</v>
      </c>
      <c r="CH148" s="14"/>
      <c r="CI148" s="119"/>
    </row>
    <row r="149" spans="1:87" ht="16.5" customHeight="1" thickBot="1" x14ac:dyDescent="0.25">
      <c r="A149" s="452"/>
      <c r="B149" s="453"/>
      <c r="C149" s="196"/>
      <c r="D149" s="389" t="s">
        <v>184</v>
      </c>
      <c r="E149" s="390"/>
      <c r="F149" s="390"/>
      <c r="G149" s="390"/>
      <c r="H149" s="390"/>
      <c r="I149" s="390"/>
      <c r="J149" s="390"/>
      <c r="K149" s="359" t="s">
        <v>93</v>
      </c>
      <c r="L149" s="360"/>
      <c r="M149" s="361"/>
      <c r="N149" s="362"/>
      <c r="O149" s="362"/>
      <c r="P149" s="362"/>
      <c r="Q149" s="362"/>
      <c r="R149" s="363"/>
      <c r="S149" s="362"/>
      <c r="T149" s="362"/>
      <c r="U149" s="362"/>
      <c r="V149" s="364"/>
      <c r="W149" s="371"/>
      <c r="X149" s="372"/>
      <c r="Y149" s="372"/>
      <c r="Z149" s="372"/>
      <c r="AA149" s="372"/>
      <c r="AB149" s="372"/>
      <c r="AC149" s="372"/>
      <c r="AD149" s="372"/>
      <c r="AE149" s="372"/>
      <c r="AF149" s="372"/>
      <c r="AG149" s="372"/>
      <c r="AH149" s="372"/>
      <c r="AI149" s="372"/>
      <c r="AJ149" s="372"/>
      <c r="AK149" s="372"/>
      <c r="AL149" s="372"/>
      <c r="AM149" s="372"/>
      <c r="AN149" s="372"/>
      <c r="AO149" s="373"/>
      <c r="CA149" s="10"/>
      <c r="CB149" s="14"/>
      <c r="CC149" s="15"/>
      <c r="CD149" s="35" t="s">
        <v>366</v>
      </c>
      <c r="CE149" s="274" t="b">
        <v>0</v>
      </c>
      <c r="CG149" s="8">
        <f t="shared" si="4"/>
        <v>0</v>
      </c>
      <c r="CH149" s="14"/>
      <c r="CI149" s="119"/>
    </row>
    <row r="150" spans="1:87" ht="16.5" customHeight="1" x14ac:dyDescent="0.2">
      <c r="A150" s="255"/>
      <c r="B150" s="255"/>
      <c r="C150" s="124"/>
      <c r="D150" s="256"/>
      <c r="E150" s="256"/>
      <c r="F150" s="256"/>
      <c r="G150" s="256"/>
      <c r="H150" s="256"/>
      <c r="I150" s="256"/>
      <c r="J150" s="256"/>
      <c r="K150" s="257"/>
      <c r="L150" s="257"/>
      <c r="M150" s="18"/>
      <c r="N150" s="18"/>
      <c r="O150" s="18"/>
      <c r="P150" s="18"/>
      <c r="Q150" s="18"/>
      <c r="R150" s="18"/>
      <c r="S150" s="18"/>
      <c r="T150" s="18"/>
      <c r="U150" s="18"/>
      <c r="V150" s="18"/>
      <c r="W150" s="124"/>
      <c r="X150" s="124"/>
      <c r="Y150" s="124"/>
      <c r="Z150" s="124"/>
      <c r="AA150" s="124"/>
      <c r="AB150" s="124"/>
      <c r="AC150" s="124"/>
      <c r="AD150" s="124"/>
      <c r="AE150" s="124"/>
      <c r="AF150" s="124"/>
      <c r="AG150" s="124"/>
      <c r="AH150" s="124"/>
      <c r="AI150" s="124"/>
      <c r="AJ150" s="124"/>
      <c r="AK150" s="124"/>
      <c r="AL150" s="124"/>
      <c r="AM150" s="124"/>
      <c r="AN150" s="124"/>
      <c r="AO150" s="124"/>
      <c r="CA150" s="10"/>
      <c r="CB150" s="14"/>
      <c r="CC150" s="15"/>
      <c r="CD150" s="35" t="s">
        <v>367</v>
      </c>
      <c r="CE150" s="274" t="b">
        <v>0</v>
      </c>
      <c r="CG150" s="8">
        <f t="shared" si="4"/>
        <v>0</v>
      </c>
      <c r="CH150" s="14"/>
      <c r="CI150" s="119"/>
    </row>
    <row r="151" spans="1:87" ht="16.5" customHeight="1" thickBot="1" x14ac:dyDescent="0.25">
      <c r="A151" s="159"/>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CA151" s="11"/>
      <c r="CB151" s="2"/>
      <c r="CC151" s="16"/>
      <c r="CD151" s="35" t="s">
        <v>300</v>
      </c>
      <c r="CE151" s="274" t="b">
        <v>0</v>
      </c>
      <c r="CF151" s="11"/>
      <c r="CG151" s="8">
        <f t="shared" si="4"/>
        <v>0</v>
      </c>
      <c r="CH151" s="14"/>
      <c r="CI151" s="25"/>
    </row>
    <row r="152" spans="1:87" ht="16.5" customHeight="1" x14ac:dyDescent="0.2">
      <c r="A152" s="448" t="s">
        <v>73</v>
      </c>
      <c r="B152" s="449"/>
      <c r="C152" s="252" t="s">
        <v>824</v>
      </c>
      <c r="D152" s="253"/>
      <c r="E152" s="253"/>
      <c r="F152" s="253"/>
      <c r="G152" s="253"/>
      <c r="H152" s="253"/>
      <c r="I152" s="253"/>
      <c r="J152" s="253"/>
      <c r="K152" s="253"/>
      <c r="L152" s="253"/>
      <c r="M152" s="253"/>
      <c r="N152" s="253"/>
      <c r="O152" s="253"/>
      <c r="P152" s="253" t="s">
        <v>106</v>
      </c>
      <c r="Q152" s="253"/>
      <c r="R152" s="253"/>
      <c r="S152" s="253"/>
      <c r="T152" s="414"/>
      <c r="U152" s="414"/>
      <c r="V152" s="414"/>
      <c r="W152" s="414"/>
      <c r="X152" s="414"/>
      <c r="Y152" s="414"/>
      <c r="Z152" s="414"/>
      <c r="AA152" s="414"/>
      <c r="AB152" s="253" t="s">
        <v>11</v>
      </c>
      <c r="AC152" s="253"/>
      <c r="AD152" s="253"/>
      <c r="AE152" s="253"/>
      <c r="AF152" s="253"/>
      <c r="AG152" s="253"/>
      <c r="AH152" s="253"/>
      <c r="AI152" s="253"/>
      <c r="AJ152" s="253"/>
      <c r="AK152" s="253"/>
      <c r="AL152" s="253"/>
      <c r="AM152" s="253"/>
      <c r="AN152" s="253"/>
      <c r="AO152" s="254"/>
      <c r="CA152" s="9" t="s">
        <v>755</v>
      </c>
      <c r="CB152" s="12" t="s">
        <v>756</v>
      </c>
      <c r="CC152" s="13"/>
      <c r="CD152" s="35" t="s">
        <v>757</v>
      </c>
      <c r="CE152" s="276" t="str">
        <f>IF(SUM(L111,P111,T111)=0,"FALSE","TRUE")</f>
        <v>FALSE</v>
      </c>
      <c r="CF152" s="9"/>
      <c r="CG152" s="8">
        <f>IF(CE152="TRUE",1,0)</f>
        <v>0</v>
      </c>
      <c r="CH152" s="9" t="str">
        <f>IF(CG152=0,"No.21給食数未入力","")</f>
        <v>No.21給食数未入力</v>
      </c>
      <c r="CI152" s="118" t="s">
        <v>759</v>
      </c>
    </row>
    <row r="153" spans="1:87" ht="16.5" customHeight="1" x14ac:dyDescent="0.2">
      <c r="A153" s="450"/>
      <c r="B153" s="451"/>
      <c r="C153" s="193"/>
      <c r="D153" s="356" t="s">
        <v>103</v>
      </c>
      <c r="E153" s="454"/>
      <c r="F153" s="454"/>
      <c r="G153" s="454"/>
      <c r="H153" s="454"/>
      <c r="I153" s="454"/>
      <c r="J153" s="454"/>
      <c r="K153" s="454"/>
      <c r="L153" s="455"/>
      <c r="M153" s="356" t="s">
        <v>79</v>
      </c>
      <c r="N153" s="454"/>
      <c r="O153" s="454"/>
      <c r="P153" s="454"/>
      <c r="Q153" s="454"/>
      <c r="R153" s="456" t="s">
        <v>97</v>
      </c>
      <c r="S153" s="454"/>
      <c r="T153" s="454"/>
      <c r="U153" s="454"/>
      <c r="V153" s="455"/>
      <c r="W153" s="455" t="s">
        <v>80</v>
      </c>
      <c r="X153" s="355"/>
      <c r="Y153" s="355"/>
      <c r="Z153" s="355"/>
      <c r="AA153" s="355"/>
      <c r="AB153" s="355"/>
      <c r="AC153" s="355"/>
      <c r="AD153" s="355"/>
      <c r="AE153" s="355"/>
      <c r="AF153" s="355" t="s">
        <v>79</v>
      </c>
      <c r="AG153" s="355"/>
      <c r="AH153" s="355"/>
      <c r="AI153" s="355"/>
      <c r="AJ153" s="356"/>
      <c r="AK153" s="357" t="s">
        <v>97</v>
      </c>
      <c r="AL153" s="355"/>
      <c r="AM153" s="355"/>
      <c r="AN153" s="355"/>
      <c r="AO153" s="358"/>
      <c r="CA153" s="10"/>
      <c r="CB153" s="14"/>
      <c r="CC153" s="15"/>
      <c r="CD153" s="35" t="s">
        <v>758</v>
      </c>
      <c r="CE153" s="276" t="str">
        <f>IF(X111="","FALSE","TRUE")</f>
        <v>FALSE</v>
      </c>
      <c r="CF153" s="10"/>
      <c r="CG153" s="8">
        <f>IF(CE153="TRUE",1,0)</f>
        <v>0</v>
      </c>
      <c r="CH153" s="10" t="str">
        <f>IF(CG153=0,"No.21定員・届出食数数未入力","")</f>
        <v>No.21定員・届出食数数未入力</v>
      </c>
      <c r="CI153" s="119" t="s">
        <v>759</v>
      </c>
    </row>
    <row r="154" spans="1:87" ht="16.5" customHeight="1" x14ac:dyDescent="0.2">
      <c r="A154" s="450"/>
      <c r="B154" s="451"/>
      <c r="C154" s="193"/>
      <c r="D154" s="438" t="s">
        <v>81</v>
      </c>
      <c r="E154" s="439"/>
      <c r="F154" s="439"/>
      <c r="G154" s="439"/>
      <c r="H154" s="439"/>
      <c r="I154" s="439"/>
      <c r="J154" s="439"/>
      <c r="K154" s="439" t="s">
        <v>802</v>
      </c>
      <c r="L154" s="444"/>
      <c r="M154" s="445"/>
      <c r="N154" s="446"/>
      <c r="O154" s="446"/>
      <c r="P154" s="446"/>
      <c r="Q154" s="446"/>
      <c r="R154" s="457"/>
      <c r="S154" s="446"/>
      <c r="T154" s="446"/>
      <c r="U154" s="446"/>
      <c r="V154" s="458"/>
      <c r="W154" s="459" t="s">
        <v>82</v>
      </c>
      <c r="X154" s="459"/>
      <c r="Y154" s="459"/>
      <c r="Z154" s="459"/>
      <c r="AA154" s="459"/>
      <c r="AB154" s="459"/>
      <c r="AC154" s="459"/>
      <c r="AD154" s="439" t="s">
        <v>93</v>
      </c>
      <c r="AE154" s="444"/>
      <c r="AF154" s="440"/>
      <c r="AG154" s="441"/>
      <c r="AH154" s="441"/>
      <c r="AI154" s="441"/>
      <c r="AJ154" s="441"/>
      <c r="AK154" s="442"/>
      <c r="AL154" s="441"/>
      <c r="AM154" s="441"/>
      <c r="AN154" s="441"/>
      <c r="AO154" s="443"/>
      <c r="CA154" s="11"/>
      <c r="CB154" s="2"/>
      <c r="CC154" s="16"/>
      <c r="CD154" s="35" t="s">
        <v>793</v>
      </c>
      <c r="CE154" s="276" t="str">
        <f>IF(COUNTA(AB105:AD110)=0,"FALSE","TRUE")</f>
        <v>FALSE</v>
      </c>
      <c r="CF154" s="11"/>
      <c r="CG154" s="8">
        <f>IF(CE154="TRUE",1,0)</f>
        <v>0</v>
      </c>
      <c r="CH154" s="11" t="str">
        <f>IF(CG154=0,"No.21食事提供回数未入力","")</f>
        <v>No.21食事提供回数未入力</v>
      </c>
      <c r="CI154" s="25" t="s">
        <v>759</v>
      </c>
    </row>
    <row r="155" spans="1:87" ht="16.5" customHeight="1" x14ac:dyDescent="0.2">
      <c r="A155" s="450"/>
      <c r="B155" s="451"/>
      <c r="C155" s="193"/>
      <c r="D155" s="434" t="s">
        <v>83</v>
      </c>
      <c r="E155" s="435"/>
      <c r="F155" s="435"/>
      <c r="G155" s="435"/>
      <c r="H155" s="435"/>
      <c r="I155" s="435"/>
      <c r="J155" s="435"/>
      <c r="K155" s="379" t="s">
        <v>104</v>
      </c>
      <c r="L155" s="380"/>
      <c r="M155" s="378"/>
      <c r="N155" s="351"/>
      <c r="O155" s="351"/>
      <c r="P155" s="351"/>
      <c r="Q155" s="351"/>
      <c r="R155" s="350"/>
      <c r="S155" s="351"/>
      <c r="T155" s="351"/>
      <c r="U155" s="351"/>
      <c r="V155" s="436"/>
      <c r="W155" s="379" t="s">
        <v>85</v>
      </c>
      <c r="X155" s="379"/>
      <c r="Y155" s="379"/>
      <c r="Z155" s="379"/>
      <c r="AA155" s="379"/>
      <c r="AB155" s="379"/>
      <c r="AC155" s="379"/>
      <c r="AD155" s="435" t="s">
        <v>93</v>
      </c>
      <c r="AE155" s="437"/>
      <c r="AF155" s="378"/>
      <c r="AG155" s="351"/>
      <c r="AH155" s="351"/>
      <c r="AI155" s="351"/>
      <c r="AJ155" s="351"/>
      <c r="AK155" s="350"/>
      <c r="AL155" s="351"/>
      <c r="AM155" s="351"/>
      <c r="AN155" s="351"/>
      <c r="AO155" s="352"/>
    </row>
    <row r="156" spans="1:87" ht="16.5" customHeight="1" x14ac:dyDescent="0.2">
      <c r="A156" s="450"/>
      <c r="B156" s="451"/>
      <c r="C156" s="193"/>
      <c r="D156" s="434" t="s">
        <v>86</v>
      </c>
      <c r="E156" s="435"/>
      <c r="F156" s="435"/>
      <c r="G156" s="435"/>
      <c r="H156" s="435"/>
      <c r="I156" s="435"/>
      <c r="J156" s="435"/>
      <c r="K156" s="379" t="s">
        <v>104</v>
      </c>
      <c r="L156" s="380"/>
      <c r="M156" s="378"/>
      <c r="N156" s="351"/>
      <c r="O156" s="351"/>
      <c r="P156" s="351"/>
      <c r="Q156" s="351"/>
      <c r="R156" s="350"/>
      <c r="S156" s="351"/>
      <c r="T156" s="351"/>
      <c r="U156" s="351"/>
      <c r="V156" s="436"/>
      <c r="W156" s="379" t="s">
        <v>142</v>
      </c>
      <c r="X156" s="379"/>
      <c r="Y156" s="379"/>
      <c r="Z156" s="379"/>
      <c r="AA156" s="379"/>
      <c r="AB156" s="379"/>
      <c r="AC156" s="379"/>
      <c r="AD156" s="435" t="s">
        <v>104</v>
      </c>
      <c r="AE156" s="437"/>
      <c r="AF156" s="378"/>
      <c r="AG156" s="351"/>
      <c r="AH156" s="351"/>
      <c r="AI156" s="351"/>
      <c r="AJ156" s="351"/>
      <c r="AK156" s="350"/>
      <c r="AL156" s="351"/>
      <c r="AM156" s="351"/>
      <c r="AN156" s="351"/>
      <c r="AO156" s="352"/>
    </row>
    <row r="157" spans="1:87" ht="16.5" customHeight="1" x14ac:dyDescent="0.2">
      <c r="A157" s="450"/>
      <c r="B157" s="451"/>
      <c r="C157" s="193"/>
      <c r="D157" s="434" t="s">
        <v>89</v>
      </c>
      <c r="E157" s="435"/>
      <c r="F157" s="435"/>
      <c r="G157" s="435"/>
      <c r="H157" s="435"/>
      <c r="I157" s="435"/>
      <c r="J157" s="435"/>
      <c r="K157" s="379" t="s">
        <v>104</v>
      </c>
      <c r="L157" s="380"/>
      <c r="M157" s="378"/>
      <c r="N157" s="351"/>
      <c r="O157" s="351"/>
      <c r="P157" s="351"/>
      <c r="Q157" s="351"/>
      <c r="R157" s="350"/>
      <c r="S157" s="351"/>
      <c r="T157" s="351"/>
      <c r="U157" s="351"/>
      <c r="V157" s="436"/>
      <c r="W157" s="379" t="s">
        <v>94</v>
      </c>
      <c r="X157" s="379"/>
      <c r="Y157" s="379"/>
      <c r="Z157" s="379"/>
      <c r="AA157" s="379"/>
      <c r="AB157" s="379"/>
      <c r="AC157" s="379"/>
      <c r="AD157" s="435" t="s">
        <v>105</v>
      </c>
      <c r="AE157" s="437"/>
      <c r="AF157" s="378"/>
      <c r="AG157" s="351"/>
      <c r="AH157" s="351" t="s">
        <v>88</v>
      </c>
      <c r="AI157" s="351"/>
      <c r="AJ157" s="351"/>
      <c r="AK157" s="350"/>
      <c r="AL157" s="351"/>
      <c r="AM157" s="351" t="s">
        <v>88</v>
      </c>
      <c r="AN157" s="351"/>
      <c r="AO157" s="352"/>
    </row>
    <row r="158" spans="1:87" ht="16.5" customHeight="1" x14ac:dyDescent="0.2">
      <c r="A158" s="450"/>
      <c r="B158" s="451"/>
      <c r="C158" s="193"/>
      <c r="D158" s="434" t="s">
        <v>91</v>
      </c>
      <c r="E158" s="435"/>
      <c r="F158" s="435"/>
      <c r="G158" s="435"/>
      <c r="H158" s="435"/>
      <c r="I158" s="435"/>
      <c r="J158" s="435"/>
      <c r="K158" s="379" t="s">
        <v>104</v>
      </c>
      <c r="L158" s="380"/>
      <c r="M158" s="378"/>
      <c r="N158" s="351"/>
      <c r="O158" s="351"/>
      <c r="P158" s="351"/>
      <c r="Q158" s="351"/>
      <c r="R158" s="350"/>
      <c r="S158" s="351"/>
      <c r="T158" s="351"/>
      <c r="U158" s="351"/>
      <c r="V158" s="436"/>
      <c r="W158" s="379" t="s">
        <v>274</v>
      </c>
      <c r="X158" s="379"/>
      <c r="Y158" s="379"/>
      <c r="Z158" s="379"/>
      <c r="AA158" s="379"/>
      <c r="AB158" s="379"/>
      <c r="AC158" s="379"/>
      <c r="AD158" s="435" t="s">
        <v>105</v>
      </c>
      <c r="AE158" s="437"/>
      <c r="AF158" s="378"/>
      <c r="AG158" s="351"/>
      <c r="AH158" s="351"/>
      <c r="AI158" s="351"/>
      <c r="AJ158" s="351"/>
      <c r="AK158" s="350"/>
      <c r="AL158" s="351"/>
      <c r="AM158" s="351"/>
      <c r="AN158" s="351"/>
      <c r="AO158" s="352"/>
    </row>
    <row r="159" spans="1:87" ht="16.5" customHeight="1" x14ac:dyDescent="0.2">
      <c r="A159" s="450"/>
      <c r="B159" s="451"/>
      <c r="C159" s="193"/>
      <c r="D159" s="434" t="s">
        <v>181</v>
      </c>
      <c r="E159" s="435"/>
      <c r="F159" s="435"/>
      <c r="G159" s="435"/>
      <c r="H159" s="435"/>
      <c r="I159" s="435"/>
      <c r="J159" s="435"/>
      <c r="K159" s="379" t="s">
        <v>803</v>
      </c>
      <c r="L159" s="380"/>
      <c r="M159" s="447"/>
      <c r="N159" s="427"/>
      <c r="O159" s="427"/>
      <c r="P159" s="427"/>
      <c r="Q159" s="427"/>
      <c r="R159" s="426"/>
      <c r="S159" s="427"/>
      <c r="T159" s="427"/>
      <c r="U159" s="427"/>
      <c r="V159" s="428"/>
      <c r="W159" s="429" t="s">
        <v>96</v>
      </c>
      <c r="X159" s="429"/>
      <c r="Y159" s="429"/>
      <c r="Z159" s="429"/>
      <c r="AA159" s="429"/>
      <c r="AB159" s="429"/>
      <c r="AC159" s="429"/>
      <c r="AD159" s="430" t="s">
        <v>105</v>
      </c>
      <c r="AE159" s="431"/>
      <c r="AF159" s="374"/>
      <c r="AG159" s="375"/>
      <c r="AH159" s="375" t="s">
        <v>88</v>
      </c>
      <c r="AI159" s="375"/>
      <c r="AJ159" s="375"/>
      <c r="AK159" s="376"/>
      <c r="AL159" s="375"/>
      <c r="AM159" s="375" t="s">
        <v>88</v>
      </c>
      <c r="AN159" s="375"/>
      <c r="AO159" s="377"/>
    </row>
    <row r="160" spans="1:87" ht="16.5" customHeight="1" x14ac:dyDescent="0.2">
      <c r="A160" s="450"/>
      <c r="B160" s="451"/>
      <c r="C160" s="193"/>
      <c r="D160" s="434" t="s">
        <v>182</v>
      </c>
      <c r="E160" s="435"/>
      <c r="F160" s="435"/>
      <c r="G160" s="435"/>
      <c r="H160" s="435"/>
      <c r="I160" s="435"/>
      <c r="J160" s="435"/>
      <c r="K160" s="379" t="s">
        <v>93</v>
      </c>
      <c r="L160" s="380"/>
      <c r="M160" s="381"/>
      <c r="N160" s="382"/>
      <c r="O160" s="382"/>
      <c r="P160" s="382"/>
      <c r="Q160" s="382"/>
      <c r="R160" s="383"/>
      <c r="S160" s="382"/>
      <c r="T160" s="382"/>
      <c r="U160" s="382"/>
      <c r="V160" s="384"/>
      <c r="W160" s="365"/>
      <c r="X160" s="366"/>
      <c r="Y160" s="366"/>
      <c r="Z160" s="366"/>
      <c r="AA160" s="366"/>
      <c r="AB160" s="366"/>
      <c r="AC160" s="366"/>
      <c r="AD160" s="366"/>
      <c r="AE160" s="366"/>
      <c r="AF160" s="366"/>
      <c r="AG160" s="366"/>
      <c r="AH160" s="366"/>
      <c r="AI160" s="366"/>
      <c r="AJ160" s="366"/>
      <c r="AK160" s="366"/>
      <c r="AL160" s="366"/>
      <c r="AM160" s="366"/>
      <c r="AN160" s="366"/>
      <c r="AO160" s="367"/>
    </row>
    <row r="161" spans="1:41" ht="16.5" customHeight="1" x14ac:dyDescent="0.2">
      <c r="A161" s="450"/>
      <c r="B161" s="451"/>
      <c r="C161" s="193"/>
      <c r="D161" s="434" t="s">
        <v>183</v>
      </c>
      <c r="E161" s="435"/>
      <c r="F161" s="435"/>
      <c r="G161" s="435"/>
      <c r="H161" s="435"/>
      <c r="I161" s="435"/>
      <c r="J161" s="435"/>
      <c r="K161" s="379" t="s">
        <v>93</v>
      </c>
      <c r="L161" s="380"/>
      <c r="M161" s="381"/>
      <c r="N161" s="382"/>
      <c r="O161" s="382"/>
      <c r="P161" s="382"/>
      <c r="Q161" s="382"/>
      <c r="R161" s="383"/>
      <c r="S161" s="382"/>
      <c r="T161" s="382"/>
      <c r="U161" s="382"/>
      <c r="V161" s="384"/>
      <c r="W161" s="368"/>
      <c r="X161" s="369"/>
      <c r="Y161" s="369"/>
      <c r="Z161" s="369"/>
      <c r="AA161" s="369"/>
      <c r="AB161" s="369"/>
      <c r="AC161" s="369"/>
      <c r="AD161" s="369"/>
      <c r="AE161" s="369"/>
      <c r="AF161" s="369"/>
      <c r="AG161" s="369"/>
      <c r="AH161" s="369"/>
      <c r="AI161" s="369"/>
      <c r="AJ161" s="369"/>
      <c r="AK161" s="369"/>
      <c r="AL161" s="369"/>
      <c r="AM161" s="369"/>
      <c r="AN161" s="369"/>
      <c r="AO161" s="370"/>
    </row>
    <row r="162" spans="1:41" ht="16.5" customHeight="1" thickBot="1" x14ac:dyDescent="0.25">
      <c r="A162" s="452"/>
      <c r="B162" s="453"/>
      <c r="C162" s="196"/>
      <c r="D162" s="389" t="s">
        <v>184</v>
      </c>
      <c r="E162" s="390"/>
      <c r="F162" s="390"/>
      <c r="G162" s="390"/>
      <c r="H162" s="390"/>
      <c r="I162" s="390"/>
      <c r="J162" s="390"/>
      <c r="K162" s="359" t="s">
        <v>93</v>
      </c>
      <c r="L162" s="360"/>
      <c r="M162" s="361"/>
      <c r="N162" s="362"/>
      <c r="O162" s="362"/>
      <c r="P162" s="362"/>
      <c r="Q162" s="362"/>
      <c r="R162" s="363"/>
      <c r="S162" s="362"/>
      <c r="T162" s="362"/>
      <c r="U162" s="362"/>
      <c r="V162" s="364"/>
      <c r="W162" s="371"/>
      <c r="X162" s="372"/>
      <c r="Y162" s="372"/>
      <c r="Z162" s="372"/>
      <c r="AA162" s="372"/>
      <c r="AB162" s="372"/>
      <c r="AC162" s="372"/>
      <c r="AD162" s="372"/>
      <c r="AE162" s="372"/>
      <c r="AF162" s="372"/>
      <c r="AG162" s="372"/>
      <c r="AH162" s="372"/>
      <c r="AI162" s="372"/>
      <c r="AJ162" s="372"/>
      <c r="AK162" s="372"/>
      <c r="AL162" s="372"/>
      <c r="AM162" s="372"/>
      <c r="AN162" s="372"/>
      <c r="AO162" s="373"/>
    </row>
    <row r="163" spans="1:41" ht="16.5" customHeight="1" x14ac:dyDescent="0.2">
      <c r="A163" s="159"/>
      <c r="B163" s="159"/>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row>
    <row r="164" spans="1:41" ht="16.5" customHeight="1" thickBot="1" x14ac:dyDescent="0.25">
      <c r="A164" s="159"/>
      <c r="B164" s="159"/>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c r="AN164" s="159"/>
      <c r="AO164" s="159"/>
    </row>
    <row r="165" spans="1:41" ht="16.5" customHeight="1" x14ac:dyDescent="0.2">
      <c r="A165" s="448" t="s">
        <v>73</v>
      </c>
      <c r="B165" s="449"/>
      <c r="C165" s="252" t="s">
        <v>824</v>
      </c>
      <c r="D165" s="253"/>
      <c r="E165" s="253"/>
      <c r="F165" s="253"/>
      <c r="G165" s="253"/>
      <c r="H165" s="253"/>
      <c r="I165" s="253"/>
      <c r="J165" s="253"/>
      <c r="K165" s="253"/>
      <c r="L165" s="253"/>
      <c r="M165" s="253"/>
      <c r="N165" s="253"/>
      <c r="O165" s="253"/>
      <c r="P165" s="253" t="s">
        <v>106</v>
      </c>
      <c r="Q165" s="253"/>
      <c r="R165" s="253"/>
      <c r="S165" s="253"/>
      <c r="T165" s="414"/>
      <c r="U165" s="414"/>
      <c r="V165" s="414"/>
      <c r="W165" s="414"/>
      <c r="X165" s="414"/>
      <c r="Y165" s="414"/>
      <c r="Z165" s="414"/>
      <c r="AA165" s="414"/>
      <c r="AB165" s="253" t="s">
        <v>11</v>
      </c>
      <c r="AC165" s="253"/>
      <c r="AD165" s="253"/>
      <c r="AE165" s="253"/>
      <c r="AF165" s="253"/>
      <c r="AG165" s="253"/>
      <c r="AH165" s="253"/>
      <c r="AI165" s="253"/>
      <c r="AJ165" s="253"/>
      <c r="AK165" s="253"/>
      <c r="AL165" s="253"/>
      <c r="AM165" s="253"/>
      <c r="AN165" s="253"/>
      <c r="AO165" s="254"/>
    </row>
    <row r="166" spans="1:41" ht="16.5" customHeight="1" x14ac:dyDescent="0.2">
      <c r="A166" s="450"/>
      <c r="B166" s="451"/>
      <c r="C166" s="193"/>
      <c r="D166" s="356" t="s">
        <v>103</v>
      </c>
      <c r="E166" s="454"/>
      <c r="F166" s="454"/>
      <c r="G166" s="454"/>
      <c r="H166" s="454"/>
      <c r="I166" s="454"/>
      <c r="J166" s="454"/>
      <c r="K166" s="454"/>
      <c r="L166" s="455"/>
      <c r="M166" s="356" t="s">
        <v>79</v>
      </c>
      <c r="N166" s="454"/>
      <c r="O166" s="454"/>
      <c r="P166" s="454"/>
      <c r="Q166" s="454"/>
      <c r="R166" s="456" t="s">
        <v>97</v>
      </c>
      <c r="S166" s="454"/>
      <c r="T166" s="454"/>
      <c r="U166" s="454"/>
      <c r="V166" s="455"/>
      <c r="W166" s="455" t="s">
        <v>80</v>
      </c>
      <c r="X166" s="355"/>
      <c r="Y166" s="355"/>
      <c r="Z166" s="355"/>
      <c r="AA166" s="355"/>
      <c r="AB166" s="355"/>
      <c r="AC166" s="355"/>
      <c r="AD166" s="355"/>
      <c r="AE166" s="355"/>
      <c r="AF166" s="355" t="s">
        <v>79</v>
      </c>
      <c r="AG166" s="355"/>
      <c r="AH166" s="355"/>
      <c r="AI166" s="355"/>
      <c r="AJ166" s="356"/>
      <c r="AK166" s="357" t="s">
        <v>97</v>
      </c>
      <c r="AL166" s="355"/>
      <c r="AM166" s="355"/>
      <c r="AN166" s="355"/>
      <c r="AO166" s="358"/>
    </row>
    <row r="167" spans="1:41" ht="16.5" customHeight="1" x14ac:dyDescent="0.2">
      <c r="A167" s="450"/>
      <c r="B167" s="451"/>
      <c r="C167" s="193"/>
      <c r="D167" s="438" t="s">
        <v>81</v>
      </c>
      <c r="E167" s="439"/>
      <c r="F167" s="439"/>
      <c r="G167" s="439"/>
      <c r="H167" s="439"/>
      <c r="I167" s="439"/>
      <c r="J167" s="439"/>
      <c r="K167" s="439" t="s">
        <v>802</v>
      </c>
      <c r="L167" s="444"/>
      <c r="M167" s="445"/>
      <c r="N167" s="446"/>
      <c r="O167" s="446"/>
      <c r="P167" s="446"/>
      <c r="Q167" s="446"/>
      <c r="R167" s="457"/>
      <c r="S167" s="446"/>
      <c r="T167" s="446"/>
      <c r="U167" s="446"/>
      <c r="V167" s="458"/>
      <c r="W167" s="459" t="s">
        <v>82</v>
      </c>
      <c r="X167" s="459"/>
      <c r="Y167" s="459"/>
      <c r="Z167" s="459"/>
      <c r="AA167" s="459"/>
      <c r="AB167" s="459"/>
      <c r="AC167" s="459"/>
      <c r="AD167" s="439" t="s">
        <v>93</v>
      </c>
      <c r="AE167" s="444"/>
      <c r="AF167" s="440"/>
      <c r="AG167" s="441"/>
      <c r="AH167" s="441"/>
      <c r="AI167" s="441"/>
      <c r="AJ167" s="441"/>
      <c r="AK167" s="442"/>
      <c r="AL167" s="441"/>
      <c r="AM167" s="441"/>
      <c r="AN167" s="441"/>
      <c r="AO167" s="443"/>
    </row>
    <row r="168" spans="1:41" ht="16.5" customHeight="1" x14ac:dyDescent="0.2">
      <c r="A168" s="450"/>
      <c r="B168" s="451"/>
      <c r="C168" s="193"/>
      <c r="D168" s="434" t="s">
        <v>83</v>
      </c>
      <c r="E168" s="435"/>
      <c r="F168" s="435"/>
      <c r="G168" s="435"/>
      <c r="H168" s="435"/>
      <c r="I168" s="435"/>
      <c r="J168" s="435"/>
      <c r="K168" s="379" t="s">
        <v>104</v>
      </c>
      <c r="L168" s="380"/>
      <c r="M168" s="378"/>
      <c r="N168" s="351"/>
      <c r="O168" s="351"/>
      <c r="P168" s="351"/>
      <c r="Q168" s="351"/>
      <c r="R168" s="350"/>
      <c r="S168" s="351"/>
      <c r="T168" s="351"/>
      <c r="U168" s="351"/>
      <c r="V168" s="436"/>
      <c r="W168" s="379" t="s">
        <v>85</v>
      </c>
      <c r="X168" s="379"/>
      <c r="Y168" s="379"/>
      <c r="Z168" s="379"/>
      <c r="AA168" s="379"/>
      <c r="AB168" s="379"/>
      <c r="AC168" s="379"/>
      <c r="AD168" s="435" t="s">
        <v>93</v>
      </c>
      <c r="AE168" s="437"/>
      <c r="AF168" s="378"/>
      <c r="AG168" s="351"/>
      <c r="AH168" s="351"/>
      <c r="AI168" s="351"/>
      <c r="AJ168" s="351"/>
      <c r="AK168" s="350"/>
      <c r="AL168" s="351"/>
      <c r="AM168" s="351"/>
      <c r="AN168" s="351"/>
      <c r="AO168" s="352"/>
    </row>
    <row r="169" spans="1:41" ht="16.5" customHeight="1" x14ac:dyDescent="0.2">
      <c r="A169" s="450"/>
      <c r="B169" s="451"/>
      <c r="C169" s="193"/>
      <c r="D169" s="434" t="s">
        <v>86</v>
      </c>
      <c r="E169" s="435"/>
      <c r="F169" s="435"/>
      <c r="G169" s="435"/>
      <c r="H169" s="435"/>
      <c r="I169" s="435"/>
      <c r="J169" s="435"/>
      <c r="K169" s="379" t="s">
        <v>104</v>
      </c>
      <c r="L169" s="380"/>
      <c r="M169" s="378"/>
      <c r="N169" s="351"/>
      <c r="O169" s="351"/>
      <c r="P169" s="351"/>
      <c r="Q169" s="351"/>
      <c r="R169" s="350"/>
      <c r="S169" s="351"/>
      <c r="T169" s="351"/>
      <c r="U169" s="351"/>
      <c r="V169" s="436"/>
      <c r="W169" s="379" t="s">
        <v>142</v>
      </c>
      <c r="X169" s="379"/>
      <c r="Y169" s="379"/>
      <c r="Z169" s="379"/>
      <c r="AA169" s="379"/>
      <c r="AB169" s="379"/>
      <c r="AC169" s="379"/>
      <c r="AD169" s="435" t="s">
        <v>104</v>
      </c>
      <c r="AE169" s="437"/>
      <c r="AF169" s="378"/>
      <c r="AG169" s="351"/>
      <c r="AH169" s="351"/>
      <c r="AI169" s="351"/>
      <c r="AJ169" s="351"/>
      <c r="AK169" s="350"/>
      <c r="AL169" s="351"/>
      <c r="AM169" s="351"/>
      <c r="AN169" s="351"/>
      <c r="AO169" s="352"/>
    </row>
    <row r="170" spans="1:41" ht="16.5" customHeight="1" x14ac:dyDescent="0.2">
      <c r="A170" s="450"/>
      <c r="B170" s="451"/>
      <c r="C170" s="193"/>
      <c r="D170" s="434" t="s">
        <v>89</v>
      </c>
      <c r="E170" s="435"/>
      <c r="F170" s="435"/>
      <c r="G170" s="435"/>
      <c r="H170" s="435"/>
      <c r="I170" s="435"/>
      <c r="J170" s="435"/>
      <c r="K170" s="379" t="s">
        <v>104</v>
      </c>
      <c r="L170" s="380"/>
      <c r="M170" s="378"/>
      <c r="N170" s="351"/>
      <c r="O170" s="351"/>
      <c r="P170" s="351"/>
      <c r="Q170" s="351"/>
      <c r="R170" s="350"/>
      <c r="S170" s="351"/>
      <c r="T170" s="351"/>
      <c r="U170" s="351"/>
      <c r="V170" s="436"/>
      <c r="W170" s="379" t="s">
        <v>94</v>
      </c>
      <c r="X170" s="379"/>
      <c r="Y170" s="379"/>
      <c r="Z170" s="379"/>
      <c r="AA170" s="379"/>
      <c r="AB170" s="379"/>
      <c r="AC170" s="379"/>
      <c r="AD170" s="435" t="s">
        <v>105</v>
      </c>
      <c r="AE170" s="437"/>
      <c r="AF170" s="378"/>
      <c r="AG170" s="351"/>
      <c r="AH170" s="351" t="s">
        <v>88</v>
      </c>
      <c r="AI170" s="351"/>
      <c r="AJ170" s="351"/>
      <c r="AK170" s="350"/>
      <c r="AL170" s="351"/>
      <c r="AM170" s="351" t="s">
        <v>88</v>
      </c>
      <c r="AN170" s="351"/>
      <c r="AO170" s="352"/>
    </row>
    <row r="171" spans="1:41" ht="16.5" customHeight="1" x14ac:dyDescent="0.2">
      <c r="A171" s="450"/>
      <c r="B171" s="451"/>
      <c r="C171" s="193"/>
      <c r="D171" s="434" t="s">
        <v>91</v>
      </c>
      <c r="E171" s="435"/>
      <c r="F171" s="435"/>
      <c r="G171" s="435"/>
      <c r="H171" s="435"/>
      <c r="I171" s="435"/>
      <c r="J171" s="435"/>
      <c r="K171" s="379" t="s">
        <v>104</v>
      </c>
      <c r="L171" s="380"/>
      <c r="M171" s="378"/>
      <c r="N171" s="351"/>
      <c r="O171" s="351"/>
      <c r="P171" s="351"/>
      <c r="Q171" s="351"/>
      <c r="R171" s="350"/>
      <c r="S171" s="351"/>
      <c r="T171" s="351"/>
      <c r="U171" s="351"/>
      <c r="V171" s="436"/>
      <c r="W171" s="379" t="s">
        <v>274</v>
      </c>
      <c r="X171" s="379"/>
      <c r="Y171" s="379"/>
      <c r="Z171" s="379"/>
      <c r="AA171" s="379"/>
      <c r="AB171" s="379"/>
      <c r="AC171" s="379"/>
      <c r="AD171" s="435" t="s">
        <v>105</v>
      </c>
      <c r="AE171" s="437"/>
      <c r="AF171" s="378"/>
      <c r="AG171" s="351"/>
      <c r="AH171" s="351"/>
      <c r="AI171" s="351"/>
      <c r="AJ171" s="351"/>
      <c r="AK171" s="350"/>
      <c r="AL171" s="351"/>
      <c r="AM171" s="351"/>
      <c r="AN171" s="351"/>
      <c r="AO171" s="352"/>
    </row>
    <row r="172" spans="1:41" ht="16.5" customHeight="1" x14ac:dyDescent="0.2">
      <c r="A172" s="450"/>
      <c r="B172" s="451"/>
      <c r="C172" s="193"/>
      <c r="D172" s="434" t="s">
        <v>181</v>
      </c>
      <c r="E172" s="435"/>
      <c r="F172" s="435"/>
      <c r="G172" s="435"/>
      <c r="H172" s="435"/>
      <c r="I172" s="435"/>
      <c r="J172" s="435"/>
      <c r="K172" s="379" t="s">
        <v>803</v>
      </c>
      <c r="L172" s="380"/>
      <c r="M172" s="447"/>
      <c r="N172" s="427"/>
      <c r="O172" s="427"/>
      <c r="P172" s="427"/>
      <c r="Q172" s="427"/>
      <c r="R172" s="426"/>
      <c r="S172" s="427"/>
      <c r="T172" s="427"/>
      <c r="U172" s="427"/>
      <c r="V172" s="428"/>
      <c r="W172" s="429" t="s">
        <v>96</v>
      </c>
      <c r="X172" s="429"/>
      <c r="Y172" s="429"/>
      <c r="Z172" s="429"/>
      <c r="AA172" s="429"/>
      <c r="AB172" s="429"/>
      <c r="AC172" s="429"/>
      <c r="AD172" s="430" t="s">
        <v>105</v>
      </c>
      <c r="AE172" s="431"/>
      <c r="AF172" s="374"/>
      <c r="AG172" s="375"/>
      <c r="AH172" s="375" t="s">
        <v>88</v>
      </c>
      <c r="AI172" s="375"/>
      <c r="AJ172" s="375"/>
      <c r="AK172" s="376"/>
      <c r="AL172" s="375"/>
      <c r="AM172" s="375" t="s">
        <v>88</v>
      </c>
      <c r="AN172" s="375"/>
      <c r="AO172" s="377"/>
    </row>
    <row r="173" spans="1:41" ht="16.5" customHeight="1" x14ac:dyDescent="0.2">
      <c r="A173" s="450"/>
      <c r="B173" s="451"/>
      <c r="C173" s="193"/>
      <c r="D173" s="434" t="s">
        <v>182</v>
      </c>
      <c r="E173" s="435"/>
      <c r="F173" s="435"/>
      <c r="G173" s="435"/>
      <c r="H173" s="435"/>
      <c r="I173" s="435"/>
      <c r="J173" s="435"/>
      <c r="K173" s="379" t="s">
        <v>93</v>
      </c>
      <c r="L173" s="380"/>
      <c r="M173" s="381"/>
      <c r="N173" s="382"/>
      <c r="O173" s="382"/>
      <c r="P173" s="382"/>
      <c r="Q173" s="382"/>
      <c r="R173" s="383"/>
      <c r="S173" s="382"/>
      <c r="T173" s="382"/>
      <c r="U173" s="382"/>
      <c r="V173" s="384"/>
      <c r="W173" s="365"/>
      <c r="X173" s="366"/>
      <c r="Y173" s="366"/>
      <c r="Z173" s="366"/>
      <c r="AA173" s="366"/>
      <c r="AB173" s="366"/>
      <c r="AC173" s="366"/>
      <c r="AD173" s="366"/>
      <c r="AE173" s="366"/>
      <c r="AF173" s="366"/>
      <c r="AG173" s="366"/>
      <c r="AH173" s="366"/>
      <c r="AI173" s="366"/>
      <c r="AJ173" s="366"/>
      <c r="AK173" s="366"/>
      <c r="AL173" s="366"/>
      <c r="AM173" s="366"/>
      <c r="AN173" s="366"/>
      <c r="AO173" s="367"/>
    </row>
    <row r="174" spans="1:41" ht="16.5" customHeight="1" x14ac:dyDescent="0.2">
      <c r="A174" s="450"/>
      <c r="B174" s="451"/>
      <c r="C174" s="193"/>
      <c r="D174" s="434" t="s">
        <v>183</v>
      </c>
      <c r="E174" s="435"/>
      <c r="F174" s="435"/>
      <c r="G174" s="435"/>
      <c r="H174" s="435"/>
      <c r="I174" s="435"/>
      <c r="J174" s="435"/>
      <c r="K174" s="379" t="s">
        <v>93</v>
      </c>
      <c r="L174" s="380"/>
      <c r="M174" s="381"/>
      <c r="N174" s="382"/>
      <c r="O174" s="382"/>
      <c r="P174" s="382"/>
      <c r="Q174" s="382"/>
      <c r="R174" s="383"/>
      <c r="S174" s="382"/>
      <c r="T174" s="382"/>
      <c r="U174" s="382"/>
      <c r="V174" s="384"/>
      <c r="W174" s="368"/>
      <c r="X174" s="369"/>
      <c r="Y174" s="369"/>
      <c r="Z174" s="369"/>
      <c r="AA174" s="369"/>
      <c r="AB174" s="369"/>
      <c r="AC174" s="369"/>
      <c r="AD174" s="369"/>
      <c r="AE174" s="369"/>
      <c r="AF174" s="369"/>
      <c r="AG174" s="369"/>
      <c r="AH174" s="369"/>
      <c r="AI174" s="369"/>
      <c r="AJ174" s="369"/>
      <c r="AK174" s="369"/>
      <c r="AL174" s="369"/>
      <c r="AM174" s="369"/>
      <c r="AN174" s="369"/>
      <c r="AO174" s="370"/>
    </row>
    <row r="175" spans="1:41" ht="16.5" customHeight="1" thickBot="1" x14ac:dyDescent="0.25">
      <c r="A175" s="452"/>
      <c r="B175" s="453"/>
      <c r="C175" s="196"/>
      <c r="D175" s="389" t="s">
        <v>184</v>
      </c>
      <c r="E175" s="390"/>
      <c r="F175" s="390"/>
      <c r="G175" s="390"/>
      <c r="H175" s="390"/>
      <c r="I175" s="390"/>
      <c r="J175" s="390"/>
      <c r="K175" s="359" t="s">
        <v>93</v>
      </c>
      <c r="L175" s="360"/>
      <c r="M175" s="361"/>
      <c r="N175" s="362"/>
      <c r="O175" s="362"/>
      <c r="P175" s="362"/>
      <c r="Q175" s="362"/>
      <c r="R175" s="363"/>
      <c r="S175" s="362"/>
      <c r="T175" s="362"/>
      <c r="U175" s="362"/>
      <c r="V175" s="364"/>
      <c r="W175" s="371"/>
      <c r="X175" s="372"/>
      <c r="Y175" s="372"/>
      <c r="Z175" s="372"/>
      <c r="AA175" s="372"/>
      <c r="AB175" s="372"/>
      <c r="AC175" s="372"/>
      <c r="AD175" s="372"/>
      <c r="AE175" s="372"/>
      <c r="AF175" s="372"/>
      <c r="AG175" s="372"/>
      <c r="AH175" s="372"/>
      <c r="AI175" s="372"/>
      <c r="AJ175" s="372"/>
      <c r="AK175" s="372"/>
      <c r="AL175" s="372"/>
      <c r="AM175" s="372"/>
      <c r="AN175" s="372"/>
      <c r="AO175" s="373"/>
    </row>
  </sheetData>
  <sheetProtection sheet="1" objects="1" scenarios="1"/>
  <mergeCells count="545">
    <mergeCell ref="W57:AC57"/>
    <mergeCell ref="AB105:AD107"/>
    <mergeCell ref="AE105:AE107"/>
    <mergeCell ref="AB108:AD108"/>
    <mergeCell ref="AB109:AD109"/>
    <mergeCell ref="AB110:AD110"/>
    <mergeCell ref="AB111:AE111"/>
    <mergeCell ref="X112:AE113"/>
    <mergeCell ref="X103:AE103"/>
    <mergeCell ref="X104:AA104"/>
    <mergeCell ref="X105:Z107"/>
    <mergeCell ref="AA105:AA107"/>
    <mergeCell ref="X108:Z108"/>
    <mergeCell ref="X109:Z109"/>
    <mergeCell ref="X110:Z110"/>
    <mergeCell ref="X111:Z111"/>
    <mergeCell ref="M57:Q57"/>
    <mergeCell ref="M58:Q58"/>
    <mergeCell ref="CF12:CF16"/>
    <mergeCell ref="AG33:AN33"/>
    <mergeCell ref="A103:K104"/>
    <mergeCell ref="L103:O104"/>
    <mergeCell ref="P103:S104"/>
    <mergeCell ref="T103:W104"/>
    <mergeCell ref="AB104:AE104"/>
    <mergeCell ref="AF57:AJ57"/>
    <mergeCell ref="AK57:AO57"/>
    <mergeCell ref="AF58:AJ58"/>
    <mergeCell ref="AK58:AO58"/>
    <mergeCell ref="R60:V60"/>
    <mergeCell ref="R61:V61"/>
    <mergeCell ref="AF53:AJ53"/>
    <mergeCell ref="AK53:AO53"/>
    <mergeCell ref="AF54:AJ54"/>
    <mergeCell ref="AK54:AO54"/>
    <mergeCell ref="AF55:AJ55"/>
    <mergeCell ref="AK55:AO55"/>
    <mergeCell ref="AF56:AJ56"/>
    <mergeCell ref="AK56:AO56"/>
    <mergeCell ref="W55:AC55"/>
    <mergeCell ref="AK28:AM28"/>
    <mergeCell ref="S28:U28"/>
    <mergeCell ref="S29:U29"/>
    <mergeCell ref="Y28:AA28"/>
    <mergeCell ref="M29:O29"/>
    <mergeCell ref="AD53:AE53"/>
    <mergeCell ref="AD54:AE54"/>
    <mergeCell ref="AD55:AE55"/>
    <mergeCell ref="AD56:AE56"/>
    <mergeCell ref="R53:V53"/>
    <mergeCell ref="R54:V54"/>
    <mergeCell ref="R55:V55"/>
    <mergeCell ref="R56:V56"/>
    <mergeCell ref="M53:Q53"/>
    <mergeCell ref="M54:Q54"/>
    <mergeCell ref="M55:Q55"/>
    <mergeCell ref="M56:Q56"/>
    <mergeCell ref="W56:AC56"/>
    <mergeCell ref="W53:AC53"/>
    <mergeCell ref="W54:AC54"/>
    <mergeCell ref="AC49:AF49"/>
    <mergeCell ref="AG44:AO49"/>
    <mergeCell ref="M38:AB38"/>
    <mergeCell ref="C96:J97"/>
    <mergeCell ref="K80:N81"/>
    <mergeCell ref="K82:N85"/>
    <mergeCell ref="C98:J99"/>
    <mergeCell ref="A96:B99"/>
    <mergeCell ref="H31:K31"/>
    <mergeCell ref="A88:B95"/>
    <mergeCell ref="D91:H95"/>
    <mergeCell ref="A51:B61"/>
    <mergeCell ref="D52:L52"/>
    <mergeCell ref="K53:L53"/>
    <mergeCell ref="K54:L54"/>
    <mergeCell ref="M52:Q52"/>
    <mergeCell ref="C32:J34"/>
    <mergeCell ref="C35:J36"/>
    <mergeCell ref="A32:B36"/>
    <mergeCell ref="K61:L61"/>
    <mergeCell ref="D53:J53"/>
    <mergeCell ref="D54:J54"/>
    <mergeCell ref="D55:J55"/>
    <mergeCell ref="D56:J56"/>
    <mergeCell ref="D57:J57"/>
    <mergeCell ref="D58:J58"/>
    <mergeCell ref="D59:J59"/>
    <mergeCell ref="A77:B85"/>
    <mergeCell ref="C86:J87"/>
    <mergeCell ref="K86:P86"/>
    <mergeCell ref="K87:P87"/>
    <mergeCell ref="A86:B87"/>
    <mergeCell ref="C77:J79"/>
    <mergeCell ref="AB81:AC81"/>
    <mergeCell ref="AI81:AJ81"/>
    <mergeCell ref="C80:J85"/>
    <mergeCell ref="D61:J61"/>
    <mergeCell ref="K55:L55"/>
    <mergeCell ref="K56:L56"/>
    <mergeCell ref="K57:L57"/>
    <mergeCell ref="K58:L58"/>
    <mergeCell ref="K59:L59"/>
    <mergeCell ref="K60:L60"/>
    <mergeCell ref="M59:Q59"/>
    <mergeCell ref="U91:Y95"/>
    <mergeCell ref="Q87:AN87"/>
    <mergeCell ref="Z91:AE92"/>
    <mergeCell ref="AI91:AJ91"/>
    <mergeCell ref="AK91:AL91"/>
    <mergeCell ref="AK92:AL92"/>
    <mergeCell ref="W58:AC58"/>
    <mergeCell ref="AD58:AE58"/>
    <mergeCell ref="AF63:AN63"/>
    <mergeCell ref="Y63:AC63"/>
    <mergeCell ref="AD57:AE57"/>
    <mergeCell ref="M60:Q60"/>
    <mergeCell ref="M61:Q61"/>
    <mergeCell ref="R57:V57"/>
    <mergeCell ref="R58:V58"/>
    <mergeCell ref="R59:V59"/>
    <mergeCell ref="A62:B72"/>
    <mergeCell ref="C73:J76"/>
    <mergeCell ref="Y74:AC74"/>
    <mergeCell ref="AF74:AN74"/>
    <mergeCell ref="A73:B76"/>
    <mergeCell ref="C70:J72"/>
    <mergeCell ref="AC70:AD70"/>
    <mergeCell ref="AH70:AI70"/>
    <mergeCell ref="AM70:AN70"/>
    <mergeCell ref="C62:J65"/>
    <mergeCell ref="C66:J69"/>
    <mergeCell ref="C44:J49"/>
    <mergeCell ref="AK52:AO52"/>
    <mergeCell ref="AF52:AJ52"/>
    <mergeCell ref="Y45:AB45"/>
    <mergeCell ref="Y46:AB46"/>
    <mergeCell ref="Y47:AB47"/>
    <mergeCell ref="AC45:AF45"/>
    <mergeCell ref="AC46:AF46"/>
    <mergeCell ref="AC47:AF47"/>
    <mergeCell ref="W46:X46"/>
    <mergeCell ref="W47:X47"/>
    <mergeCell ref="Y44:AB44"/>
    <mergeCell ref="AC44:AF44"/>
    <mergeCell ref="Y48:AB48"/>
    <mergeCell ref="R27:W27"/>
    <mergeCell ref="X27:AC27"/>
    <mergeCell ref="Y49:AB49"/>
    <mergeCell ref="AC48:AF48"/>
    <mergeCell ref="Y31:AA31"/>
    <mergeCell ref="AE31:AG31"/>
    <mergeCell ref="W52:AE52"/>
    <mergeCell ref="C37:J39"/>
    <mergeCell ref="C40:J43"/>
    <mergeCell ref="R52:V52"/>
    <mergeCell ref="V37:Y37"/>
    <mergeCell ref="AC38:AN38"/>
    <mergeCell ref="AK31:AM31"/>
    <mergeCell ref="D28:G29"/>
    <mergeCell ref="D30:G31"/>
    <mergeCell ref="Y29:AA29"/>
    <mergeCell ref="AE28:AG28"/>
    <mergeCell ref="AE29:AG29"/>
    <mergeCell ref="AK29:AM29"/>
    <mergeCell ref="M30:O30"/>
    <mergeCell ref="S30:U30"/>
    <mergeCell ref="Y30:AA30"/>
    <mergeCell ref="AE30:AG30"/>
    <mergeCell ref="AK30:AM30"/>
    <mergeCell ref="A17:L17"/>
    <mergeCell ref="M17:N17"/>
    <mergeCell ref="O11:U11"/>
    <mergeCell ref="AE10:AG10"/>
    <mergeCell ref="AH10:AO10"/>
    <mergeCell ref="D15:E15"/>
    <mergeCell ref="AJ27:AO27"/>
    <mergeCell ref="V20:Z20"/>
    <mergeCell ref="V21:Z21"/>
    <mergeCell ref="V22:Z22"/>
    <mergeCell ref="V23:Z23"/>
    <mergeCell ref="L21:T21"/>
    <mergeCell ref="L22:T22"/>
    <mergeCell ref="L23:T23"/>
    <mergeCell ref="L24:T24"/>
    <mergeCell ref="C26:AO26"/>
    <mergeCell ref="L25:T25"/>
    <mergeCell ref="D25:K25"/>
    <mergeCell ref="V24:Z24"/>
    <mergeCell ref="V25:Z25"/>
    <mergeCell ref="D24:K24"/>
    <mergeCell ref="D27:K27"/>
    <mergeCell ref="AD27:AI27"/>
    <mergeCell ref="D20:K20"/>
    <mergeCell ref="A5:C6"/>
    <mergeCell ref="H5:L6"/>
    <mergeCell ref="D5:G6"/>
    <mergeCell ref="V12:X12"/>
    <mergeCell ref="V11:AO11"/>
    <mergeCell ref="Y12:AD12"/>
    <mergeCell ref="AE12:AG12"/>
    <mergeCell ref="AH12:AO12"/>
    <mergeCell ref="O12:U12"/>
    <mergeCell ref="V6:AO6"/>
    <mergeCell ref="V7:AO7"/>
    <mergeCell ref="V8:AO8"/>
    <mergeCell ref="V9:AO9"/>
    <mergeCell ref="O6:U6"/>
    <mergeCell ref="O7:U7"/>
    <mergeCell ref="O8:U8"/>
    <mergeCell ref="O9:U9"/>
    <mergeCell ref="A113:K113"/>
    <mergeCell ref="L105:N105"/>
    <mergeCell ref="L106:N106"/>
    <mergeCell ref="L107:N107"/>
    <mergeCell ref="B106:C107"/>
    <mergeCell ref="D106:K106"/>
    <mergeCell ref="D107:K107"/>
    <mergeCell ref="A105:K105"/>
    <mergeCell ref="A108:K108"/>
    <mergeCell ref="A109:K109"/>
    <mergeCell ref="A110:K110"/>
    <mergeCell ref="A111:K111"/>
    <mergeCell ref="L113:N113"/>
    <mergeCell ref="L108:N108"/>
    <mergeCell ref="L109:N109"/>
    <mergeCell ref="L110:N110"/>
    <mergeCell ref="L111:N111"/>
    <mergeCell ref="L112:N112"/>
    <mergeCell ref="A112:K112"/>
    <mergeCell ref="A18:B31"/>
    <mergeCell ref="H28:K28"/>
    <mergeCell ref="H29:K29"/>
    <mergeCell ref="H30:K30"/>
    <mergeCell ref="Q45:V45"/>
    <mergeCell ref="Q46:V46"/>
    <mergeCell ref="Q47:V47"/>
    <mergeCell ref="D60:J60"/>
    <mergeCell ref="C18:AO18"/>
    <mergeCell ref="D19:K19"/>
    <mergeCell ref="W45:X45"/>
    <mergeCell ref="A37:B49"/>
    <mergeCell ref="K44:X44"/>
    <mergeCell ref="K45:P49"/>
    <mergeCell ref="Q48:V49"/>
    <mergeCell ref="W48:X49"/>
    <mergeCell ref="M28:O28"/>
    <mergeCell ref="D21:K21"/>
    <mergeCell ref="D22:K22"/>
    <mergeCell ref="D23:K23"/>
    <mergeCell ref="L20:T20"/>
    <mergeCell ref="M31:O31"/>
    <mergeCell ref="S31:U31"/>
    <mergeCell ref="L27:Q27"/>
    <mergeCell ref="P110:R110"/>
    <mergeCell ref="P111:R111"/>
    <mergeCell ref="P112:R112"/>
    <mergeCell ref="P113:R113"/>
    <mergeCell ref="T105:V105"/>
    <mergeCell ref="T106:V106"/>
    <mergeCell ref="T107:V107"/>
    <mergeCell ref="T108:V108"/>
    <mergeCell ref="T109:V109"/>
    <mergeCell ref="T110:V110"/>
    <mergeCell ref="T111:V111"/>
    <mergeCell ref="T112:V112"/>
    <mergeCell ref="T113:V113"/>
    <mergeCell ref="P105:R105"/>
    <mergeCell ref="P106:R106"/>
    <mergeCell ref="P107:R107"/>
    <mergeCell ref="P108:R108"/>
    <mergeCell ref="A117:F117"/>
    <mergeCell ref="A133:K134"/>
    <mergeCell ref="L133:O134"/>
    <mergeCell ref="P133:S134"/>
    <mergeCell ref="T133:W134"/>
    <mergeCell ref="A125:K126"/>
    <mergeCell ref="L125:O126"/>
    <mergeCell ref="P125:S126"/>
    <mergeCell ref="T125:W126"/>
    <mergeCell ref="A127:K128"/>
    <mergeCell ref="L127:O128"/>
    <mergeCell ref="P127:S128"/>
    <mergeCell ref="T127:W128"/>
    <mergeCell ref="A129:K130"/>
    <mergeCell ref="L129:O130"/>
    <mergeCell ref="P129:S130"/>
    <mergeCell ref="T129:W130"/>
    <mergeCell ref="A131:K132"/>
    <mergeCell ref="L131:O132"/>
    <mergeCell ref="P131:S132"/>
    <mergeCell ref="T131:W132"/>
    <mergeCell ref="D142:J142"/>
    <mergeCell ref="K142:L142"/>
    <mergeCell ref="M142:Q142"/>
    <mergeCell ref="R142:V142"/>
    <mergeCell ref="W142:AC142"/>
    <mergeCell ref="AD142:AE142"/>
    <mergeCell ref="AF142:AJ142"/>
    <mergeCell ref="D143:J143"/>
    <mergeCell ref="G118:H119"/>
    <mergeCell ref="J118:K119"/>
    <mergeCell ref="M118:N119"/>
    <mergeCell ref="T139:AA139"/>
    <mergeCell ref="D140:L140"/>
    <mergeCell ref="M140:Q140"/>
    <mergeCell ref="R140:V140"/>
    <mergeCell ref="W140:AE140"/>
    <mergeCell ref="AF140:AJ140"/>
    <mergeCell ref="K143:L143"/>
    <mergeCell ref="M143:Q143"/>
    <mergeCell ref="R143:V143"/>
    <mergeCell ref="W143:AC143"/>
    <mergeCell ref="AD143:AE143"/>
    <mergeCell ref="AF143:AJ143"/>
    <mergeCell ref="AK140:AO140"/>
    <mergeCell ref="D141:J141"/>
    <mergeCell ref="K141:L141"/>
    <mergeCell ref="M141:Q141"/>
    <mergeCell ref="R141:V141"/>
    <mergeCell ref="W141:AC141"/>
    <mergeCell ref="AD141:AE141"/>
    <mergeCell ref="AF141:AJ141"/>
    <mergeCell ref="AK141:AO141"/>
    <mergeCell ref="AK143:AO143"/>
    <mergeCell ref="AI99:AN99"/>
    <mergeCell ref="P118:Q119"/>
    <mergeCell ref="R118:R119"/>
    <mergeCell ref="G117:L117"/>
    <mergeCell ref="M117:R117"/>
    <mergeCell ref="A123:K124"/>
    <mergeCell ref="L123:O124"/>
    <mergeCell ref="P123:S124"/>
    <mergeCell ref="T123:W124"/>
    <mergeCell ref="A118:B119"/>
    <mergeCell ref="C118:C119"/>
    <mergeCell ref="D118:E119"/>
    <mergeCell ref="F118:F119"/>
    <mergeCell ref="I118:I119"/>
    <mergeCell ref="L118:L119"/>
    <mergeCell ref="O118:O119"/>
    <mergeCell ref="A139:B149"/>
    <mergeCell ref="D144:J144"/>
    <mergeCell ref="K144:L144"/>
    <mergeCell ref="M144:Q144"/>
    <mergeCell ref="R144:V144"/>
    <mergeCell ref="W144:AC144"/>
    <mergeCell ref="AD144:AE144"/>
    <mergeCell ref="AF144:AJ144"/>
    <mergeCell ref="AK144:AO144"/>
    <mergeCell ref="D145:J145"/>
    <mergeCell ref="K145:L145"/>
    <mergeCell ref="M145:Q145"/>
    <mergeCell ref="R145:V145"/>
    <mergeCell ref="W145:AC145"/>
    <mergeCell ref="AD145:AE145"/>
    <mergeCell ref="AF145:AJ145"/>
    <mergeCell ref="AK145:AO145"/>
    <mergeCell ref="D159:J159"/>
    <mergeCell ref="K159:L159"/>
    <mergeCell ref="M159:Q159"/>
    <mergeCell ref="R159:V159"/>
    <mergeCell ref="W159:AC159"/>
    <mergeCell ref="AD159:AE159"/>
    <mergeCell ref="D146:J146"/>
    <mergeCell ref="K146:L146"/>
    <mergeCell ref="M146:Q146"/>
    <mergeCell ref="R146:V146"/>
    <mergeCell ref="W146:AC146"/>
    <mergeCell ref="AD146:AE146"/>
    <mergeCell ref="D147:J147"/>
    <mergeCell ref="K147:L147"/>
    <mergeCell ref="M147:Q147"/>
    <mergeCell ref="R147:V147"/>
    <mergeCell ref="W147:AO149"/>
    <mergeCell ref="D148:J148"/>
    <mergeCell ref="K148:L148"/>
    <mergeCell ref="M148:Q148"/>
    <mergeCell ref="R148:V148"/>
    <mergeCell ref="D149:J149"/>
    <mergeCell ref="K149:L149"/>
    <mergeCell ref="M149:Q149"/>
    <mergeCell ref="D154:J154"/>
    <mergeCell ref="K154:L154"/>
    <mergeCell ref="M154:Q154"/>
    <mergeCell ref="R154:V154"/>
    <mergeCell ref="W154:AC154"/>
    <mergeCell ref="AD154:AE154"/>
    <mergeCell ref="AF154:AJ154"/>
    <mergeCell ref="AK154:AO154"/>
    <mergeCell ref="A152:B162"/>
    <mergeCell ref="T152:AA152"/>
    <mergeCell ref="D153:L153"/>
    <mergeCell ref="M153:Q153"/>
    <mergeCell ref="R153:V153"/>
    <mergeCell ref="W153:AE153"/>
    <mergeCell ref="D155:J155"/>
    <mergeCell ref="K155:L155"/>
    <mergeCell ref="M155:Q155"/>
    <mergeCell ref="R155:V155"/>
    <mergeCell ref="W155:AC155"/>
    <mergeCell ref="AD155:AE155"/>
    <mergeCell ref="D157:J157"/>
    <mergeCell ref="K157:L157"/>
    <mergeCell ref="M157:Q157"/>
    <mergeCell ref="R157:V157"/>
    <mergeCell ref="D158:J158"/>
    <mergeCell ref="K158:L158"/>
    <mergeCell ref="M158:Q158"/>
    <mergeCell ref="R158:V158"/>
    <mergeCell ref="W158:AC158"/>
    <mergeCell ref="AD158:AE158"/>
    <mergeCell ref="AF158:AJ158"/>
    <mergeCell ref="AK158:AO158"/>
    <mergeCell ref="AF155:AJ155"/>
    <mergeCell ref="AK155:AO155"/>
    <mergeCell ref="D156:J156"/>
    <mergeCell ref="K156:L156"/>
    <mergeCell ref="M156:Q156"/>
    <mergeCell ref="R156:V156"/>
    <mergeCell ref="W156:AC156"/>
    <mergeCell ref="AD156:AE156"/>
    <mergeCell ref="AF156:AJ156"/>
    <mergeCell ref="AK156:AO156"/>
    <mergeCell ref="W157:AC157"/>
    <mergeCell ref="AD157:AE157"/>
    <mergeCell ref="D160:J160"/>
    <mergeCell ref="K160:L160"/>
    <mergeCell ref="M160:Q160"/>
    <mergeCell ref="R160:V160"/>
    <mergeCell ref="A165:B175"/>
    <mergeCell ref="T165:AA165"/>
    <mergeCell ref="D166:L166"/>
    <mergeCell ref="M166:Q166"/>
    <mergeCell ref="R166:V166"/>
    <mergeCell ref="W166:AE166"/>
    <mergeCell ref="D168:J168"/>
    <mergeCell ref="K168:L168"/>
    <mergeCell ref="M168:Q168"/>
    <mergeCell ref="R168:V168"/>
    <mergeCell ref="W168:AC168"/>
    <mergeCell ref="AD168:AE168"/>
    <mergeCell ref="D170:J170"/>
    <mergeCell ref="K170:L170"/>
    <mergeCell ref="M170:Q170"/>
    <mergeCell ref="R170:V170"/>
    <mergeCell ref="R167:V167"/>
    <mergeCell ref="W167:AC167"/>
    <mergeCell ref="D175:J175"/>
    <mergeCell ref="K175:L175"/>
    <mergeCell ref="M175:Q175"/>
    <mergeCell ref="R175:V175"/>
    <mergeCell ref="W173:AO175"/>
    <mergeCell ref="AF167:AJ167"/>
    <mergeCell ref="AK167:AO167"/>
    <mergeCell ref="R169:V169"/>
    <mergeCell ref="W169:AC169"/>
    <mergeCell ref="AD169:AE169"/>
    <mergeCell ref="D173:J173"/>
    <mergeCell ref="K173:L173"/>
    <mergeCell ref="M173:Q173"/>
    <mergeCell ref="R173:V173"/>
    <mergeCell ref="AK172:AO172"/>
    <mergeCell ref="W170:AC170"/>
    <mergeCell ref="AD170:AE170"/>
    <mergeCell ref="AF170:AJ170"/>
    <mergeCell ref="AK170:AO170"/>
    <mergeCell ref="D171:J171"/>
    <mergeCell ref="AD167:AE167"/>
    <mergeCell ref="K167:L167"/>
    <mergeCell ref="M167:Q167"/>
    <mergeCell ref="D172:J172"/>
    <mergeCell ref="K172:L172"/>
    <mergeCell ref="M172:Q172"/>
    <mergeCell ref="R172:V172"/>
    <mergeCell ref="W172:AC172"/>
    <mergeCell ref="AD172:AE172"/>
    <mergeCell ref="AF172:AJ172"/>
    <mergeCell ref="CB3:CC3"/>
    <mergeCell ref="D174:J174"/>
    <mergeCell ref="K174:L174"/>
    <mergeCell ref="M174:Q174"/>
    <mergeCell ref="R174:V174"/>
    <mergeCell ref="K171:L171"/>
    <mergeCell ref="M171:Q171"/>
    <mergeCell ref="R171:V171"/>
    <mergeCell ref="W171:AC171"/>
    <mergeCell ref="AD171:AE171"/>
    <mergeCell ref="AF171:AJ171"/>
    <mergeCell ref="AK171:AO171"/>
    <mergeCell ref="AF168:AJ168"/>
    <mergeCell ref="AK168:AO168"/>
    <mergeCell ref="D169:J169"/>
    <mergeCell ref="K169:L169"/>
    <mergeCell ref="M169:Q169"/>
    <mergeCell ref="AF169:AJ169"/>
    <mergeCell ref="D167:J167"/>
    <mergeCell ref="D161:J161"/>
    <mergeCell ref="D162:J162"/>
    <mergeCell ref="AB17:AO17"/>
    <mergeCell ref="U19:AF19"/>
    <mergeCell ref="AG19:AO19"/>
    <mergeCell ref="O10:U10"/>
    <mergeCell ref="L19:T19"/>
    <mergeCell ref="O17:Y17"/>
    <mergeCell ref="CF4:CF6"/>
    <mergeCell ref="CF8:CF10"/>
    <mergeCell ref="AC85:AN85"/>
    <mergeCell ref="AG4:AH4"/>
    <mergeCell ref="AJ4:AK4"/>
    <mergeCell ref="AM4:AN4"/>
    <mergeCell ref="W59:AO61"/>
    <mergeCell ref="AJ35:AN35"/>
    <mergeCell ref="X43:AN43"/>
    <mergeCell ref="T51:AA51"/>
    <mergeCell ref="P64:AN64"/>
    <mergeCell ref="Z67:AB67"/>
    <mergeCell ref="T68:AN68"/>
    <mergeCell ref="P75:AN75"/>
    <mergeCell ref="V13:AO13"/>
    <mergeCell ref="V10:AD10"/>
    <mergeCell ref="O13:U13"/>
    <mergeCell ref="AK169:AO169"/>
    <mergeCell ref="AQ12:BJ12"/>
    <mergeCell ref="AQ13:BJ15"/>
    <mergeCell ref="AF166:AJ166"/>
    <mergeCell ref="AK166:AO166"/>
    <mergeCell ref="K162:L162"/>
    <mergeCell ref="M162:Q162"/>
    <mergeCell ref="R162:V162"/>
    <mergeCell ref="W160:AO162"/>
    <mergeCell ref="AF159:AJ159"/>
    <mergeCell ref="AK159:AO159"/>
    <mergeCell ref="AF157:AJ157"/>
    <mergeCell ref="AK157:AO157"/>
    <mergeCell ref="AF153:AJ153"/>
    <mergeCell ref="AK153:AO153"/>
    <mergeCell ref="AF146:AJ146"/>
    <mergeCell ref="AK146:AO146"/>
    <mergeCell ref="R149:V149"/>
    <mergeCell ref="K161:L161"/>
    <mergeCell ref="M161:Q161"/>
    <mergeCell ref="R161:V161"/>
    <mergeCell ref="Z17:AA17"/>
    <mergeCell ref="AK142:AO142"/>
    <mergeCell ref="P109:R109"/>
  </mergeCells>
  <phoneticPr fontId="2"/>
  <dataValidations count="2">
    <dataValidation type="list" allowBlank="1" showInputMessage="1" showErrorMessage="1" sqref="V7:AO7">
      <formula1>"　,老人福祉施設,社会福祉施設,矯正施設,自衛隊,その他"</formula1>
    </dataValidation>
    <dataValidation type="list" allowBlank="1" showInputMessage="1" showErrorMessage="1" sqref="D5:G6">
      <formula1>"　,岩見沢,滝川,深川,江別,千歳,倶知安,岩内,室蘭,苫小牧,浦河,静内,渡島,八雲,江差,上川,名寄,富良野,留萌,稚内,網走,北見,紋別,帯広,釧路,根室,中標津"</formula1>
    </dataValidation>
  </dataValidations>
  <pageMargins left="0.51181102362204722" right="0.31496062992125984" top="0.55118110236220474" bottom="0.55118110236220474" header="0.31496062992125984" footer="0.31496062992125984"/>
  <pageSetup paperSize="9" scale="98" orientation="portrait" r:id="rId1"/>
  <rowBreaks count="3" manualBreakCount="3">
    <brk id="49" max="40" man="1"/>
    <brk id="99" max="40" man="1"/>
    <brk id="135" max="16383" man="1"/>
  </rowBreaks>
  <colBreaks count="2" manualBreakCount="2">
    <brk id="41" max="172" man="1"/>
    <brk id="76" max="17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20</xdr:col>
                    <xdr:colOff>57150</xdr:colOff>
                    <xdr:row>19</xdr:row>
                    <xdr:rowOff>38100</xdr:rowOff>
                  </from>
                  <to>
                    <xdr:col>21</xdr:col>
                    <xdr:colOff>95250</xdr:colOff>
                    <xdr:row>19</xdr:row>
                    <xdr:rowOff>184150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27</xdr:col>
                    <xdr:colOff>152400</xdr:colOff>
                    <xdr:row>31</xdr:row>
                    <xdr:rowOff>38100</xdr:rowOff>
                  </from>
                  <to>
                    <xdr:col>29</xdr:col>
                    <xdr:colOff>19050</xdr:colOff>
                    <xdr:row>31</xdr:row>
                    <xdr:rowOff>184150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19</xdr:col>
                    <xdr:colOff>165100</xdr:colOff>
                    <xdr:row>31</xdr:row>
                    <xdr:rowOff>50800</xdr:rowOff>
                  </from>
                  <to>
                    <xdr:col>21</xdr:col>
                    <xdr:colOff>31750</xdr:colOff>
                    <xdr:row>31</xdr:row>
                    <xdr:rowOff>190500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15</xdr:col>
                    <xdr:colOff>152400</xdr:colOff>
                    <xdr:row>31</xdr:row>
                    <xdr:rowOff>50800</xdr:rowOff>
                  </from>
                  <to>
                    <xdr:col>17</xdr:col>
                    <xdr:colOff>19050</xdr:colOff>
                    <xdr:row>31</xdr:row>
                    <xdr:rowOff>190500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152400</xdr:colOff>
                    <xdr:row>31</xdr:row>
                    <xdr:rowOff>50800</xdr:rowOff>
                  </from>
                  <to>
                    <xdr:col>12</xdr:col>
                    <xdr:colOff>19050</xdr:colOff>
                    <xdr:row>31</xdr:row>
                    <xdr:rowOff>190500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21</xdr:col>
                    <xdr:colOff>146050</xdr:colOff>
                    <xdr:row>72</xdr:row>
                    <xdr:rowOff>38100</xdr:rowOff>
                  </from>
                  <to>
                    <xdr:col>23</xdr:col>
                    <xdr:colOff>12700</xdr:colOff>
                    <xdr:row>72</xdr:row>
                    <xdr:rowOff>184150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20</xdr:col>
                    <xdr:colOff>57150</xdr:colOff>
                    <xdr:row>20</xdr:row>
                    <xdr:rowOff>31750</xdr:rowOff>
                  </from>
                  <to>
                    <xdr:col>21</xdr:col>
                    <xdr:colOff>95250</xdr:colOff>
                    <xdr:row>20</xdr:row>
                    <xdr:rowOff>171450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20</xdr:col>
                    <xdr:colOff>57150</xdr:colOff>
                    <xdr:row>21</xdr:row>
                    <xdr:rowOff>38100</xdr:rowOff>
                  </from>
                  <to>
                    <xdr:col>21</xdr:col>
                    <xdr:colOff>95250</xdr:colOff>
                    <xdr:row>21</xdr:row>
                    <xdr:rowOff>184150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20</xdr:col>
                    <xdr:colOff>57150</xdr:colOff>
                    <xdr:row>22</xdr:row>
                    <xdr:rowOff>31750</xdr:rowOff>
                  </from>
                  <to>
                    <xdr:col>21</xdr:col>
                    <xdr:colOff>95250</xdr:colOff>
                    <xdr:row>22</xdr:row>
                    <xdr:rowOff>171450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20</xdr:col>
                    <xdr:colOff>57150</xdr:colOff>
                    <xdr:row>23</xdr:row>
                    <xdr:rowOff>38100</xdr:rowOff>
                  </from>
                  <to>
                    <xdr:col>21</xdr:col>
                    <xdr:colOff>95250</xdr:colOff>
                    <xdr:row>23</xdr:row>
                    <xdr:rowOff>184150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20</xdr:col>
                    <xdr:colOff>57150</xdr:colOff>
                    <xdr:row>24</xdr:row>
                    <xdr:rowOff>31750</xdr:rowOff>
                  </from>
                  <to>
                    <xdr:col>21</xdr:col>
                    <xdr:colOff>95250</xdr:colOff>
                    <xdr:row>24</xdr:row>
                    <xdr:rowOff>171450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26</xdr:col>
                    <xdr:colOff>146050</xdr:colOff>
                    <xdr:row>19</xdr:row>
                    <xdr:rowOff>38100</xdr:rowOff>
                  </from>
                  <to>
                    <xdr:col>28</xdr:col>
                    <xdr:colOff>12700</xdr:colOff>
                    <xdr:row>19</xdr:row>
                    <xdr:rowOff>184150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26</xdr:col>
                    <xdr:colOff>146050</xdr:colOff>
                    <xdr:row>20</xdr:row>
                    <xdr:rowOff>31750</xdr:rowOff>
                  </from>
                  <to>
                    <xdr:col>28</xdr:col>
                    <xdr:colOff>12700</xdr:colOff>
                    <xdr:row>20</xdr:row>
                    <xdr:rowOff>171450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26</xdr:col>
                    <xdr:colOff>146050</xdr:colOff>
                    <xdr:row>21</xdr:row>
                    <xdr:rowOff>38100</xdr:rowOff>
                  </from>
                  <to>
                    <xdr:col>28</xdr:col>
                    <xdr:colOff>12700</xdr:colOff>
                    <xdr:row>21</xdr:row>
                    <xdr:rowOff>184150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26</xdr:col>
                    <xdr:colOff>146050</xdr:colOff>
                    <xdr:row>22</xdr:row>
                    <xdr:rowOff>31750</xdr:rowOff>
                  </from>
                  <to>
                    <xdr:col>28</xdr:col>
                    <xdr:colOff>12700</xdr:colOff>
                    <xdr:row>22</xdr:row>
                    <xdr:rowOff>171450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26</xdr:col>
                    <xdr:colOff>146050</xdr:colOff>
                    <xdr:row>23</xdr:row>
                    <xdr:rowOff>38100</xdr:rowOff>
                  </from>
                  <to>
                    <xdr:col>28</xdr:col>
                    <xdr:colOff>12700</xdr:colOff>
                    <xdr:row>23</xdr:row>
                    <xdr:rowOff>184150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26</xdr:col>
                    <xdr:colOff>146050</xdr:colOff>
                    <xdr:row>24</xdr:row>
                    <xdr:rowOff>31750</xdr:rowOff>
                  </from>
                  <to>
                    <xdr:col>28</xdr:col>
                    <xdr:colOff>12700</xdr:colOff>
                    <xdr:row>24</xdr:row>
                    <xdr:rowOff>171450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32</xdr:col>
                    <xdr:colOff>50800</xdr:colOff>
                    <xdr:row>19</xdr:row>
                    <xdr:rowOff>38100</xdr:rowOff>
                  </from>
                  <to>
                    <xdr:col>33</xdr:col>
                    <xdr:colOff>88900</xdr:colOff>
                    <xdr:row>19</xdr:row>
                    <xdr:rowOff>184150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32</xdr:col>
                    <xdr:colOff>50800</xdr:colOff>
                    <xdr:row>20</xdr:row>
                    <xdr:rowOff>31750</xdr:rowOff>
                  </from>
                  <to>
                    <xdr:col>33</xdr:col>
                    <xdr:colOff>88900</xdr:colOff>
                    <xdr:row>20</xdr:row>
                    <xdr:rowOff>171450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32</xdr:col>
                    <xdr:colOff>50800</xdr:colOff>
                    <xdr:row>21</xdr:row>
                    <xdr:rowOff>38100</xdr:rowOff>
                  </from>
                  <to>
                    <xdr:col>33</xdr:col>
                    <xdr:colOff>88900</xdr:colOff>
                    <xdr:row>21</xdr:row>
                    <xdr:rowOff>184150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32</xdr:col>
                    <xdr:colOff>50800</xdr:colOff>
                    <xdr:row>22</xdr:row>
                    <xdr:rowOff>31750</xdr:rowOff>
                  </from>
                  <to>
                    <xdr:col>33</xdr:col>
                    <xdr:colOff>88900</xdr:colOff>
                    <xdr:row>22</xdr:row>
                    <xdr:rowOff>171450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32</xdr:col>
                    <xdr:colOff>50800</xdr:colOff>
                    <xdr:row>23</xdr:row>
                    <xdr:rowOff>38100</xdr:rowOff>
                  </from>
                  <to>
                    <xdr:col>33</xdr:col>
                    <xdr:colOff>88900</xdr:colOff>
                    <xdr:row>23</xdr:row>
                    <xdr:rowOff>184150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32</xdr:col>
                    <xdr:colOff>50800</xdr:colOff>
                    <xdr:row>24</xdr:row>
                    <xdr:rowOff>31750</xdr:rowOff>
                  </from>
                  <to>
                    <xdr:col>33</xdr:col>
                    <xdr:colOff>88900</xdr:colOff>
                    <xdr:row>24</xdr:row>
                    <xdr:rowOff>171450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36</xdr:col>
                    <xdr:colOff>57150</xdr:colOff>
                    <xdr:row>19</xdr:row>
                    <xdr:rowOff>38100</xdr:rowOff>
                  </from>
                  <to>
                    <xdr:col>37</xdr:col>
                    <xdr:colOff>95250</xdr:colOff>
                    <xdr:row>19</xdr:row>
                    <xdr:rowOff>184150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36</xdr:col>
                    <xdr:colOff>57150</xdr:colOff>
                    <xdr:row>20</xdr:row>
                    <xdr:rowOff>31750</xdr:rowOff>
                  </from>
                  <to>
                    <xdr:col>37</xdr:col>
                    <xdr:colOff>95250</xdr:colOff>
                    <xdr:row>20</xdr:row>
                    <xdr:rowOff>171450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36</xdr:col>
                    <xdr:colOff>57150</xdr:colOff>
                    <xdr:row>21</xdr:row>
                    <xdr:rowOff>38100</xdr:rowOff>
                  </from>
                  <to>
                    <xdr:col>37</xdr:col>
                    <xdr:colOff>95250</xdr:colOff>
                    <xdr:row>21</xdr:row>
                    <xdr:rowOff>184150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36</xdr:col>
                    <xdr:colOff>57150</xdr:colOff>
                    <xdr:row>22</xdr:row>
                    <xdr:rowOff>31750</xdr:rowOff>
                  </from>
                  <to>
                    <xdr:col>37</xdr:col>
                    <xdr:colOff>95250</xdr:colOff>
                    <xdr:row>22</xdr:row>
                    <xdr:rowOff>171450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36</xdr:col>
                    <xdr:colOff>57150</xdr:colOff>
                    <xdr:row>23</xdr:row>
                    <xdr:rowOff>38100</xdr:rowOff>
                  </from>
                  <to>
                    <xdr:col>37</xdr:col>
                    <xdr:colOff>95250</xdr:colOff>
                    <xdr:row>23</xdr:row>
                    <xdr:rowOff>184150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36</xdr:col>
                    <xdr:colOff>57150</xdr:colOff>
                    <xdr:row>24</xdr:row>
                    <xdr:rowOff>31750</xdr:rowOff>
                  </from>
                  <to>
                    <xdr:col>37</xdr:col>
                    <xdr:colOff>95250</xdr:colOff>
                    <xdr:row>24</xdr:row>
                    <xdr:rowOff>171450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32</xdr:col>
                    <xdr:colOff>152400</xdr:colOff>
                    <xdr:row>31</xdr:row>
                    <xdr:rowOff>50800</xdr:rowOff>
                  </from>
                  <to>
                    <xdr:col>34</xdr:col>
                    <xdr:colOff>19050</xdr:colOff>
                    <xdr:row>31</xdr:row>
                    <xdr:rowOff>190500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10</xdr:col>
                    <xdr:colOff>146050</xdr:colOff>
                    <xdr:row>32</xdr:row>
                    <xdr:rowOff>50800</xdr:rowOff>
                  </from>
                  <to>
                    <xdr:col>12</xdr:col>
                    <xdr:colOff>12700</xdr:colOff>
                    <xdr:row>32</xdr:row>
                    <xdr:rowOff>190500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19</xdr:col>
                    <xdr:colOff>165100</xdr:colOff>
                    <xdr:row>32</xdr:row>
                    <xdr:rowOff>50800</xdr:rowOff>
                  </from>
                  <to>
                    <xdr:col>21</xdr:col>
                    <xdr:colOff>31750</xdr:colOff>
                    <xdr:row>32</xdr:row>
                    <xdr:rowOff>190500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27</xdr:col>
                    <xdr:colOff>152400</xdr:colOff>
                    <xdr:row>32</xdr:row>
                    <xdr:rowOff>50800</xdr:rowOff>
                  </from>
                  <to>
                    <xdr:col>29</xdr:col>
                    <xdr:colOff>19050</xdr:colOff>
                    <xdr:row>32</xdr:row>
                    <xdr:rowOff>190500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10</xdr:col>
                    <xdr:colOff>146050</xdr:colOff>
                    <xdr:row>33</xdr:row>
                    <xdr:rowOff>38100</xdr:rowOff>
                  </from>
                  <to>
                    <xdr:col>12</xdr:col>
                    <xdr:colOff>12700</xdr:colOff>
                    <xdr:row>33</xdr:row>
                    <xdr:rowOff>184150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10</xdr:col>
                    <xdr:colOff>146050</xdr:colOff>
                    <xdr:row>34</xdr:row>
                    <xdr:rowOff>38100</xdr:rowOff>
                  </from>
                  <to>
                    <xdr:col>12</xdr:col>
                    <xdr:colOff>12700</xdr:colOff>
                    <xdr:row>34</xdr:row>
                    <xdr:rowOff>184150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10</xdr:col>
                    <xdr:colOff>146050</xdr:colOff>
                    <xdr:row>35</xdr:row>
                    <xdr:rowOff>38100</xdr:rowOff>
                  </from>
                  <to>
                    <xdr:col>12</xdr:col>
                    <xdr:colOff>12700</xdr:colOff>
                    <xdr:row>35</xdr:row>
                    <xdr:rowOff>184150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22</xdr:col>
                    <xdr:colOff>165100</xdr:colOff>
                    <xdr:row>34</xdr:row>
                    <xdr:rowOff>50800</xdr:rowOff>
                  </from>
                  <to>
                    <xdr:col>24</xdr:col>
                    <xdr:colOff>31750</xdr:colOff>
                    <xdr:row>34</xdr:row>
                    <xdr:rowOff>190500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26</xdr:col>
                    <xdr:colOff>146050</xdr:colOff>
                    <xdr:row>34</xdr:row>
                    <xdr:rowOff>50800</xdr:rowOff>
                  </from>
                  <to>
                    <xdr:col>28</xdr:col>
                    <xdr:colOff>12700</xdr:colOff>
                    <xdr:row>34</xdr:row>
                    <xdr:rowOff>190500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30</xdr:col>
                    <xdr:colOff>152400</xdr:colOff>
                    <xdr:row>34</xdr:row>
                    <xdr:rowOff>50800</xdr:rowOff>
                  </from>
                  <to>
                    <xdr:col>32</xdr:col>
                    <xdr:colOff>19050</xdr:colOff>
                    <xdr:row>34</xdr:row>
                    <xdr:rowOff>190500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10</xdr:col>
                    <xdr:colOff>146050</xdr:colOff>
                    <xdr:row>36</xdr:row>
                    <xdr:rowOff>50800</xdr:rowOff>
                  </from>
                  <to>
                    <xdr:col>12</xdr:col>
                    <xdr:colOff>12700</xdr:colOff>
                    <xdr:row>36</xdr:row>
                    <xdr:rowOff>190500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10</xdr:col>
                    <xdr:colOff>146050</xdr:colOff>
                    <xdr:row>37</xdr:row>
                    <xdr:rowOff>38100</xdr:rowOff>
                  </from>
                  <to>
                    <xdr:col>12</xdr:col>
                    <xdr:colOff>12700</xdr:colOff>
                    <xdr:row>37</xdr:row>
                    <xdr:rowOff>184150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10</xdr:col>
                    <xdr:colOff>146050</xdr:colOff>
                    <xdr:row>38</xdr:row>
                    <xdr:rowOff>38100</xdr:rowOff>
                  </from>
                  <to>
                    <xdr:col>12</xdr:col>
                    <xdr:colOff>12700</xdr:colOff>
                    <xdr:row>38</xdr:row>
                    <xdr:rowOff>184150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15</xdr:col>
                    <xdr:colOff>146050</xdr:colOff>
                    <xdr:row>39</xdr:row>
                    <xdr:rowOff>50800</xdr:rowOff>
                  </from>
                  <to>
                    <xdr:col>17</xdr:col>
                    <xdr:colOff>12700</xdr:colOff>
                    <xdr:row>39</xdr:row>
                    <xdr:rowOff>190500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24</xdr:col>
                    <xdr:colOff>146050</xdr:colOff>
                    <xdr:row>39</xdr:row>
                    <xdr:rowOff>50800</xdr:rowOff>
                  </from>
                  <to>
                    <xdr:col>26</xdr:col>
                    <xdr:colOff>12700</xdr:colOff>
                    <xdr:row>39</xdr:row>
                    <xdr:rowOff>190500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15</xdr:col>
                    <xdr:colOff>146050</xdr:colOff>
                    <xdr:row>40</xdr:row>
                    <xdr:rowOff>50800</xdr:rowOff>
                  </from>
                  <to>
                    <xdr:col>17</xdr:col>
                    <xdr:colOff>12700</xdr:colOff>
                    <xdr:row>40</xdr:row>
                    <xdr:rowOff>190500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15</xdr:col>
                    <xdr:colOff>146050</xdr:colOff>
                    <xdr:row>41</xdr:row>
                    <xdr:rowOff>50800</xdr:rowOff>
                  </from>
                  <to>
                    <xdr:col>17</xdr:col>
                    <xdr:colOff>12700</xdr:colOff>
                    <xdr:row>41</xdr:row>
                    <xdr:rowOff>190500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15</xdr:col>
                    <xdr:colOff>146050</xdr:colOff>
                    <xdr:row>42</xdr:row>
                    <xdr:rowOff>50800</xdr:rowOff>
                  </from>
                  <to>
                    <xdr:col>17</xdr:col>
                    <xdr:colOff>12700</xdr:colOff>
                    <xdr:row>42</xdr:row>
                    <xdr:rowOff>190500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10</xdr:col>
                    <xdr:colOff>146050</xdr:colOff>
                    <xdr:row>61</xdr:row>
                    <xdr:rowOff>38100</xdr:rowOff>
                  </from>
                  <to>
                    <xdr:col>12</xdr:col>
                    <xdr:colOff>12700</xdr:colOff>
                    <xdr:row>61</xdr:row>
                    <xdr:rowOff>184150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10</xdr:col>
                    <xdr:colOff>146050</xdr:colOff>
                    <xdr:row>62</xdr:row>
                    <xdr:rowOff>38100</xdr:rowOff>
                  </from>
                  <to>
                    <xdr:col>12</xdr:col>
                    <xdr:colOff>12700</xdr:colOff>
                    <xdr:row>62</xdr:row>
                    <xdr:rowOff>184150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10</xdr:col>
                    <xdr:colOff>146050</xdr:colOff>
                    <xdr:row>63</xdr:row>
                    <xdr:rowOff>50800</xdr:rowOff>
                  </from>
                  <to>
                    <xdr:col>12</xdr:col>
                    <xdr:colOff>12700</xdr:colOff>
                    <xdr:row>63</xdr:row>
                    <xdr:rowOff>190500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10</xdr:col>
                    <xdr:colOff>146050</xdr:colOff>
                    <xdr:row>64</xdr:row>
                    <xdr:rowOff>38100</xdr:rowOff>
                  </from>
                  <to>
                    <xdr:col>12</xdr:col>
                    <xdr:colOff>12700</xdr:colOff>
                    <xdr:row>64</xdr:row>
                    <xdr:rowOff>184150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10</xdr:col>
                    <xdr:colOff>146050</xdr:colOff>
                    <xdr:row>65</xdr:row>
                    <xdr:rowOff>38100</xdr:rowOff>
                  </from>
                  <to>
                    <xdr:col>12</xdr:col>
                    <xdr:colOff>12700</xdr:colOff>
                    <xdr:row>65</xdr:row>
                    <xdr:rowOff>184150</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10</xdr:col>
                    <xdr:colOff>146050</xdr:colOff>
                    <xdr:row>66</xdr:row>
                    <xdr:rowOff>38100</xdr:rowOff>
                  </from>
                  <to>
                    <xdr:col>12</xdr:col>
                    <xdr:colOff>12700</xdr:colOff>
                    <xdr:row>66</xdr:row>
                    <xdr:rowOff>184150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10</xdr:col>
                    <xdr:colOff>146050</xdr:colOff>
                    <xdr:row>67</xdr:row>
                    <xdr:rowOff>50800</xdr:rowOff>
                  </from>
                  <to>
                    <xdr:col>12</xdr:col>
                    <xdr:colOff>12700</xdr:colOff>
                    <xdr:row>67</xdr:row>
                    <xdr:rowOff>190500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10</xdr:col>
                    <xdr:colOff>146050</xdr:colOff>
                    <xdr:row>68</xdr:row>
                    <xdr:rowOff>38100</xdr:rowOff>
                  </from>
                  <to>
                    <xdr:col>12</xdr:col>
                    <xdr:colOff>12700</xdr:colOff>
                    <xdr:row>68</xdr:row>
                    <xdr:rowOff>184150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21</xdr:col>
                    <xdr:colOff>146050</xdr:colOff>
                    <xdr:row>61</xdr:row>
                    <xdr:rowOff>38100</xdr:rowOff>
                  </from>
                  <to>
                    <xdr:col>23</xdr:col>
                    <xdr:colOff>12700</xdr:colOff>
                    <xdr:row>61</xdr:row>
                    <xdr:rowOff>184150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30</xdr:col>
                    <xdr:colOff>146050</xdr:colOff>
                    <xdr:row>61</xdr:row>
                    <xdr:rowOff>38100</xdr:rowOff>
                  </from>
                  <to>
                    <xdr:col>32</xdr:col>
                    <xdr:colOff>12700</xdr:colOff>
                    <xdr:row>61</xdr:row>
                    <xdr:rowOff>184150</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21</xdr:col>
                    <xdr:colOff>146050</xdr:colOff>
                    <xdr:row>65</xdr:row>
                    <xdr:rowOff>38100</xdr:rowOff>
                  </from>
                  <to>
                    <xdr:col>23</xdr:col>
                    <xdr:colOff>12700</xdr:colOff>
                    <xdr:row>65</xdr:row>
                    <xdr:rowOff>184150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29</xdr:col>
                    <xdr:colOff>146050</xdr:colOff>
                    <xdr:row>65</xdr:row>
                    <xdr:rowOff>38100</xdr:rowOff>
                  </from>
                  <to>
                    <xdr:col>31</xdr:col>
                    <xdr:colOff>12700</xdr:colOff>
                    <xdr:row>65</xdr:row>
                    <xdr:rowOff>184150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10</xdr:col>
                    <xdr:colOff>146050</xdr:colOff>
                    <xdr:row>69</xdr:row>
                    <xdr:rowOff>50800</xdr:rowOff>
                  </from>
                  <to>
                    <xdr:col>12</xdr:col>
                    <xdr:colOff>12700</xdr:colOff>
                    <xdr:row>69</xdr:row>
                    <xdr:rowOff>190500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10</xdr:col>
                    <xdr:colOff>146050</xdr:colOff>
                    <xdr:row>70</xdr:row>
                    <xdr:rowOff>38100</xdr:rowOff>
                  </from>
                  <to>
                    <xdr:col>12</xdr:col>
                    <xdr:colOff>12700</xdr:colOff>
                    <xdr:row>70</xdr:row>
                    <xdr:rowOff>184150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10</xdr:col>
                    <xdr:colOff>146050</xdr:colOff>
                    <xdr:row>72</xdr:row>
                    <xdr:rowOff>38100</xdr:rowOff>
                  </from>
                  <to>
                    <xdr:col>12</xdr:col>
                    <xdr:colOff>12700</xdr:colOff>
                    <xdr:row>72</xdr:row>
                    <xdr:rowOff>184150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10</xdr:col>
                    <xdr:colOff>146050</xdr:colOff>
                    <xdr:row>73</xdr:row>
                    <xdr:rowOff>38100</xdr:rowOff>
                  </from>
                  <to>
                    <xdr:col>12</xdr:col>
                    <xdr:colOff>12700</xdr:colOff>
                    <xdr:row>73</xdr:row>
                    <xdr:rowOff>184150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10</xdr:col>
                    <xdr:colOff>146050</xdr:colOff>
                    <xdr:row>74</xdr:row>
                    <xdr:rowOff>50800</xdr:rowOff>
                  </from>
                  <to>
                    <xdr:col>12</xdr:col>
                    <xdr:colOff>12700</xdr:colOff>
                    <xdr:row>74</xdr:row>
                    <xdr:rowOff>190500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10</xdr:col>
                    <xdr:colOff>146050</xdr:colOff>
                    <xdr:row>75</xdr:row>
                    <xdr:rowOff>38100</xdr:rowOff>
                  </from>
                  <to>
                    <xdr:col>12</xdr:col>
                    <xdr:colOff>12700</xdr:colOff>
                    <xdr:row>75</xdr:row>
                    <xdr:rowOff>184150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30</xdr:col>
                    <xdr:colOff>146050</xdr:colOff>
                    <xdr:row>72</xdr:row>
                    <xdr:rowOff>38100</xdr:rowOff>
                  </from>
                  <to>
                    <xdr:col>32</xdr:col>
                    <xdr:colOff>12700</xdr:colOff>
                    <xdr:row>72</xdr:row>
                    <xdr:rowOff>184150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10</xdr:col>
                    <xdr:colOff>146050</xdr:colOff>
                    <xdr:row>76</xdr:row>
                    <xdr:rowOff>38100</xdr:rowOff>
                  </from>
                  <to>
                    <xdr:col>12</xdr:col>
                    <xdr:colOff>12700</xdr:colOff>
                    <xdr:row>76</xdr:row>
                    <xdr:rowOff>184150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10</xdr:col>
                    <xdr:colOff>146050</xdr:colOff>
                    <xdr:row>78</xdr:row>
                    <xdr:rowOff>38100</xdr:rowOff>
                  </from>
                  <to>
                    <xdr:col>12</xdr:col>
                    <xdr:colOff>12700</xdr:colOff>
                    <xdr:row>78</xdr:row>
                    <xdr:rowOff>184150</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21</xdr:col>
                    <xdr:colOff>146050</xdr:colOff>
                    <xdr:row>77</xdr:row>
                    <xdr:rowOff>38100</xdr:rowOff>
                  </from>
                  <to>
                    <xdr:col>23</xdr:col>
                    <xdr:colOff>12700</xdr:colOff>
                    <xdr:row>77</xdr:row>
                    <xdr:rowOff>184150</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25</xdr:col>
                    <xdr:colOff>146050</xdr:colOff>
                    <xdr:row>77</xdr:row>
                    <xdr:rowOff>38100</xdr:rowOff>
                  </from>
                  <to>
                    <xdr:col>27</xdr:col>
                    <xdr:colOff>12700</xdr:colOff>
                    <xdr:row>77</xdr:row>
                    <xdr:rowOff>184150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31</xdr:col>
                    <xdr:colOff>12700</xdr:colOff>
                    <xdr:row>77</xdr:row>
                    <xdr:rowOff>38100</xdr:rowOff>
                  </from>
                  <to>
                    <xdr:col>32</xdr:col>
                    <xdr:colOff>57150</xdr:colOff>
                    <xdr:row>77</xdr:row>
                    <xdr:rowOff>184150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34</xdr:col>
                    <xdr:colOff>146050</xdr:colOff>
                    <xdr:row>77</xdr:row>
                    <xdr:rowOff>38100</xdr:rowOff>
                  </from>
                  <to>
                    <xdr:col>36</xdr:col>
                    <xdr:colOff>12700</xdr:colOff>
                    <xdr:row>77</xdr:row>
                    <xdr:rowOff>184150</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14</xdr:col>
                    <xdr:colOff>146050</xdr:colOff>
                    <xdr:row>79</xdr:row>
                    <xdr:rowOff>38100</xdr:rowOff>
                  </from>
                  <to>
                    <xdr:col>16</xdr:col>
                    <xdr:colOff>12700</xdr:colOff>
                    <xdr:row>79</xdr:row>
                    <xdr:rowOff>184150</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17</xdr:col>
                    <xdr:colOff>146050</xdr:colOff>
                    <xdr:row>79</xdr:row>
                    <xdr:rowOff>38100</xdr:rowOff>
                  </from>
                  <to>
                    <xdr:col>19</xdr:col>
                    <xdr:colOff>12700</xdr:colOff>
                    <xdr:row>79</xdr:row>
                    <xdr:rowOff>184150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20</xdr:col>
                    <xdr:colOff>146050</xdr:colOff>
                    <xdr:row>79</xdr:row>
                    <xdr:rowOff>38100</xdr:rowOff>
                  </from>
                  <to>
                    <xdr:col>22</xdr:col>
                    <xdr:colOff>12700</xdr:colOff>
                    <xdr:row>79</xdr:row>
                    <xdr:rowOff>184150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26</xdr:col>
                    <xdr:colOff>12700</xdr:colOff>
                    <xdr:row>79</xdr:row>
                    <xdr:rowOff>38100</xdr:rowOff>
                  </from>
                  <to>
                    <xdr:col>27</xdr:col>
                    <xdr:colOff>57150</xdr:colOff>
                    <xdr:row>79</xdr:row>
                    <xdr:rowOff>184150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14</xdr:col>
                    <xdr:colOff>146050</xdr:colOff>
                    <xdr:row>81</xdr:row>
                    <xdr:rowOff>38100</xdr:rowOff>
                  </from>
                  <to>
                    <xdr:col>16</xdr:col>
                    <xdr:colOff>12700</xdr:colOff>
                    <xdr:row>81</xdr:row>
                    <xdr:rowOff>184150</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18</xdr:col>
                    <xdr:colOff>12700</xdr:colOff>
                    <xdr:row>81</xdr:row>
                    <xdr:rowOff>38100</xdr:rowOff>
                  </from>
                  <to>
                    <xdr:col>19</xdr:col>
                    <xdr:colOff>57150</xdr:colOff>
                    <xdr:row>81</xdr:row>
                    <xdr:rowOff>184150</xdr:rowOff>
                  </to>
                </anchor>
              </controlPr>
            </control>
          </mc:Choice>
        </mc:AlternateContent>
        <mc:AlternateContent xmlns:mc="http://schemas.openxmlformats.org/markup-compatibility/2006">
          <mc:Choice Requires="x14">
            <control shapeId="1115" r:id="rId82" name="Check Box 91">
              <controlPr defaultSize="0" autoFill="0" autoLine="0" autoPict="0">
                <anchor moveWithCells="1">
                  <from>
                    <xdr:col>23</xdr:col>
                    <xdr:colOff>57150</xdr:colOff>
                    <xdr:row>82</xdr:row>
                    <xdr:rowOff>38100</xdr:rowOff>
                  </from>
                  <to>
                    <xdr:col>24</xdr:col>
                    <xdr:colOff>95250</xdr:colOff>
                    <xdr:row>82</xdr:row>
                    <xdr:rowOff>184150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23</xdr:col>
                    <xdr:colOff>57150</xdr:colOff>
                    <xdr:row>83</xdr:row>
                    <xdr:rowOff>38100</xdr:rowOff>
                  </from>
                  <to>
                    <xdr:col>24</xdr:col>
                    <xdr:colOff>95250</xdr:colOff>
                    <xdr:row>83</xdr:row>
                    <xdr:rowOff>184150</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28</xdr:col>
                    <xdr:colOff>50800</xdr:colOff>
                    <xdr:row>82</xdr:row>
                    <xdr:rowOff>38100</xdr:rowOff>
                  </from>
                  <to>
                    <xdr:col>29</xdr:col>
                    <xdr:colOff>88900</xdr:colOff>
                    <xdr:row>82</xdr:row>
                    <xdr:rowOff>184150</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33</xdr:col>
                    <xdr:colOff>50800</xdr:colOff>
                    <xdr:row>82</xdr:row>
                    <xdr:rowOff>38100</xdr:rowOff>
                  </from>
                  <to>
                    <xdr:col>34</xdr:col>
                    <xdr:colOff>88900</xdr:colOff>
                    <xdr:row>82</xdr:row>
                    <xdr:rowOff>184150</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33</xdr:col>
                    <xdr:colOff>50800</xdr:colOff>
                    <xdr:row>83</xdr:row>
                    <xdr:rowOff>38100</xdr:rowOff>
                  </from>
                  <to>
                    <xdr:col>34</xdr:col>
                    <xdr:colOff>88900</xdr:colOff>
                    <xdr:row>83</xdr:row>
                    <xdr:rowOff>184150</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15</xdr:col>
                    <xdr:colOff>146050</xdr:colOff>
                    <xdr:row>85</xdr:row>
                    <xdr:rowOff>38100</xdr:rowOff>
                  </from>
                  <to>
                    <xdr:col>17</xdr:col>
                    <xdr:colOff>12700</xdr:colOff>
                    <xdr:row>85</xdr:row>
                    <xdr:rowOff>184150</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19</xdr:col>
                    <xdr:colOff>12700</xdr:colOff>
                    <xdr:row>85</xdr:row>
                    <xdr:rowOff>38100</xdr:rowOff>
                  </from>
                  <to>
                    <xdr:col>20</xdr:col>
                    <xdr:colOff>57150</xdr:colOff>
                    <xdr:row>85</xdr:row>
                    <xdr:rowOff>184150</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31</xdr:col>
                    <xdr:colOff>146050</xdr:colOff>
                    <xdr:row>85</xdr:row>
                    <xdr:rowOff>38100</xdr:rowOff>
                  </from>
                  <to>
                    <xdr:col>33</xdr:col>
                    <xdr:colOff>12700</xdr:colOff>
                    <xdr:row>85</xdr:row>
                    <xdr:rowOff>184150</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35</xdr:col>
                    <xdr:colOff>12700</xdr:colOff>
                    <xdr:row>85</xdr:row>
                    <xdr:rowOff>38100</xdr:rowOff>
                  </from>
                  <to>
                    <xdr:col>36</xdr:col>
                    <xdr:colOff>57150</xdr:colOff>
                    <xdr:row>85</xdr:row>
                    <xdr:rowOff>184150</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12</xdr:col>
                    <xdr:colOff>146050</xdr:colOff>
                    <xdr:row>90</xdr:row>
                    <xdr:rowOff>38100</xdr:rowOff>
                  </from>
                  <to>
                    <xdr:col>14</xdr:col>
                    <xdr:colOff>12700</xdr:colOff>
                    <xdr:row>90</xdr:row>
                    <xdr:rowOff>184150</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16</xdr:col>
                    <xdr:colOff>12700</xdr:colOff>
                    <xdr:row>90</xdr:row>
                    <xdr:rowOff>38100</xdr:rowOff>
                  </from>
                  <to>
                    <xdr:col>17</xdr:col>
                    <xdr:colOff>57150</xdr:colOff>
                    <xdr:row>90</xdr:row>
                    <xdr:rowOff>184150</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from>
                    <xdr:col>12</xdr:col>
                    <xdr:colOff>146050</xdr:colOff>
                    <xdr:row>91</xdr:row>
                    <xdr:rowOff>38100</xdr:rowOff>
                  </from>
                  <to>
                    <xdr:col>14</xdr:col>
                    <xdr:colOff>12700</xdr:colOff>
                    <xdr:row>91</xdr:row>
                    <xdr:rowOff>184150</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from>
                    <xdr:col>16</xdr:col>
                    <xdr:colOff>12700</xdr:colOff>
                    <xdr:row>91</xdr:row>
                    <xdr:rowOff>38100</xdr:rowOff>
                  </from>
                  <to>
                    <xdr:col>17</xdr:col>
                    <xdr:colOff>57150</xdr:colOff>
                    <xdr:row>91</xdr:row>
                    <xdr:rowOff>184150</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from>
                    <xdr:col>12</xdr:col>
                    <xdr:colOff>146050</xdr:colOff>
                    <xdr:row>92</xdr:row>
                    <xdr:rowOff>38100</xdr:rowOff>
                  </from>
                  <to>
                    <xdr:col>14</xdr:col>
                    <xdr:colOff>12700</xdr:colOff>
                    <xdr:row>92</xdr:row>
                    <xdr:rowOff>184150</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from>
                    <xdr:col>16</xdr:col>
                    <xdr:colOff>12700</xdr:colOff>
                    <xdr:row>92</xdr:row>
                    <xdr:rowOff>38100</xdr:rowOff>
                  </from>
                  <to>
                    <xdr:col>17</xdr:col>
                    <xdr:colOff>57150</xdr:colOff>
                    <xdr:row>92</xdr:row>
                    <xdr:rowOff>184150</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from>
                    <xdr:col>12</xdr:col>
                    <xdr:colOff>146050</xdr:colOff>
                    <xdr:row>93</xdr:row>
                    <xdr:rowOff>38100</xdr:rowOff>
                  </from>
                  <to>
                    <xdr:col>14</xdr:col>
                    <xdr:colOff>12700</xdr:colOff>
                    <xdr:row>93</xdr:row>
                    <xdr:rowOff>184150</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from>
                    <xdr:col>16</xdr:col>
                    <xdr:colOff>12700</xdr:colOff>
                    <xdr:row>93</xdr:row>
                    <xdr:rowOff>38100</xdr:rowOff>
                  </from>
                  <to>
                    <xdr:col>17</xdr:col>
                    <xdr:colOff>57150</xdr:colOff>
                    <xdr:row>93</xdr:row>
                    <xdr:rowOff>184150</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from>
                    <xdr:col>30</xdr:col>
                    <xdr:colOff>146050</xdr:colOff>
                    <xdr:row>92</xdr:row>
                    <xdr:rowOff>38100</xdr:rowOff>
                  </from>
                  <to>
                    <xdr:col>32</xdr:col>
                    <xdr:colOff>12700</xdr:colOff>
                    <xdr:row>92</xdr:row>
                    <xdr:rowOff>184150</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from>
                    <xdr:col>34</xdr:col>
                    <xdr:colOff>12700</xdr:colOff>
                    <xdr:row>92</xdr:row>
                    <xdr:rowOff>38100</xdr:rowOff>
                  </from>
                  <to>
                    <xdr:col>35</xdr:col>
                    <xdr:colOff>57150</xdr:colOff>
                    <xdr:row>92</xdr:row>
                    <xdr:rowOff>184150</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from>
                    <xdr:col>30</xdr:col>
                    <xdr:colOff>146050</xdr:colOff>
                    <xdr:row>93</xdr:row>
                    <xdr:rowOff>38100</xdr:rowOff>
                  </from>
                  <to>
                    <xdr:col>32</xdr:col>
                    <xdr:colOff>12700</xdr:colOff>
                    <xdr:row>93</xdr:row>
                    <xdr:rowOff>184150</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from>
                    <xdr:col>34</xdr:col>
                    <xdr:colOff>12700</xdr:colOff>
                    <xdr:row>93</xdr:row>
                    <xdr:rowOff>38100</xdr:rowOff>
                  </from>
                  <to>
                    <xdr:col>35</xdr:col>
                    <xdr:colOff>57150</xdr:colOff>
                    <xdr:row>93</xdr:row>
                    <xdr:rowOff>184150</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from>
                    <xdr:col>30</xdr:col>
                    <xdr:colOff>146050</xdr:colOff>
                    <xdr:row>94</xdr:row>
                    <xdr:rowOff>38100</xdr:rowOff>
                  </from>
                  <to>
                    <xdr:col>32</xdr:col>
                    <xdr:colOff>12700</xdr:colOff>
                    <xdr:row>94</xdr:row>
                    <xdr:rowOff>184150</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from>
                    <xdr:col>34</xdr:col>
                    <xdr:colOff>12700</xdr:colOff>
                    <xdr:row>94</xdr:row>
                    <xdr:rowOff>38100</xdr:rowOff>
                  </from>
                  <to>
                    <xdr:col>35</xdr:col>
                    <xdr:colOff>57150</xdr:colOff>
                    <xdr:row>94</xdr:row>
                    <xdr:rowOff>184150</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from>
                    <xdr:col>33</xdr:col>
                    <xdr:colOff>146050</xdr:colOff>
                    <xdr:row>95</xdr:row>
                    <xdr:rowOff>38100</xdr:rowOff>
                  </from>
                  <to>
                    <xdr:col>35</xdr:col>
                    <xdr:colOff>12700</xdr:colOff>
                    <xdr:row>95</xdr:row>
                    <xdr:rowOff>184150</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from>
                    <xdr:col>37</xdr:col>
                    <xdr:colOff>12700</xdr:colOff>
                    <xdr:row>95</xdr:row>
                    <xdr:rowOff>38100</xdr:rowOff>
                  </from>
                  <to>
                    <xdr:col>38</xdr:col>
                    <xdr:colOff>57150</xdr:colOff>
                    <xdr:row>95</xdr:row>
                    <xdr:rowOff>184150</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from>
                    <xdr:col>18</xdr:col>
                    <xdr:colOff>146050</xdr:colOff>
                    <xdr:row>95</xdr:row>
                    <xdr:rowOff>38100</xdr:rowOff>
                  </from>
                  <to>
                    <xdr:col>20</xdr:col>
                    <xdr:colOff>12700</xdr:colOff>
                    <xdr:row>95</xdr:row>
                    <xdr:rowOff>184150</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from>
                    <xdr:col>23</xdr:col>
                    <xdr:colOff>146050</xdr:colOff>
                    <xdr:row>95</xdr:row>
                    <xdr:rowOff>38100</xdr:rowOff>
                  </from>
                  <to>
                    <xdr:col>25</xdr:col>
                    <xdr:colOff>12700</xdr:colOff>
                    <xdr:row>95</xdr:row>
                    <xdr:rowOff>184150</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from>
                    <xdr:col>10</xdr:col>
                    <xdr:colOff>146050</xdr:colOff>
                    <xdr:row>95</xdr:row>
                    <xdr:rowOff>38100</xdr:rowOff>
                  </from>
                  <to>
                    <xdr:col>12</xdr:col>
                    <xdr:colOff>12700</xdr:colOff>
                    <xdr:row>95</xdr:row>
                    <xdr:rowOff>184150</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from>
                    <xdr:col>10</xdr:col>
                    <xdr:colOff>146050</xdr:colOff>
                    <xdr:row>96</xdr:row>
                    <xdr:rowOff>38100</xdr:rowOff>
                  </from>
                  <to>
                    <xdr:col>12</xdr:col>
                    <xdr:colOff>12700</xdr:colOff>
                    <xdr:row>96</xdr:row>
                    <xdr:rowOff>184150</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from>
                    <xdr:col>10</xdr:col>
                    <xdr:colOff>146050</xdr:colOff>
                    <xdr:row>97</xdr:row>
                    <xdr:rowOff>38100</xdr:rowOff>
                  </from>
                  <to>
                    <xdr:col>12</xdr:col>
                    <xdr:colOff>12700</xdr:colOff>
                    <xdr:row>97</xdr:row>
                    <xdr:rowOff>184150</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from>
                    <xdr:col>10</xdr:col>
                    <xdr:colOff>146050</xdr:colOff>
                    <xdr:row>98</xdr:row>
                    <xdr:rowOff>38100</xdr:rowOff>
                  </from>
                  <to>
                    <xdr:col>12</xdr:col>
                    <xdr:colOff>12700</xdr:colOff>
                    <xdr:row>98</xdr:row>
                    <xdr:rowOff>184150</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15</xdr:col>
                    <xdr:colOff>152400</xdr:colOff>
                    <xdr:row>97</xdr:row>
                    <xdr:rowOff>38100</xdr:rowOff>
                  </from>
                  <to>
                    <xdr:col>17</xdr:col>
                    <xdr:colOff>19050</xdr:colOff>
                    <xdr:row>97</xdr:row>
                    <xdr:rowOff>184150</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from>
                    <xdr:col>21</xdr:col>
                    <xdr:colOff>146050</xdr:colOff>
                    <xdr:row>97</xdr:row>
                    <xdr:rowOff>38100</xdr:rowOff>
                  </from>
                  <to>
                    <xdr:col>23</xdr:col>
                    <xdr:colOff>12700</xdr:colOff>
                    <xdr:row>97</xdr:row>
                    <xdr:rowOff>184150</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from>
                    <xdr:col>30</xdr:col>
                    <xdr:colOff>146050</xdr:colOff>
                    <xdr:row>97</xdr:row>
                    <xdr:rowOff>38100</xdr:rowOff>
                  </from>
                  <to>
                    <xdr:col>32</xdr:col>
                    <xdr:colOff>12700</xdr:colOff>
                    <xdr:row>97</xdr:row>
                    <xdr:rowOff>184150</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21</xdr:col>
                    <xdr:colOff>146050</xdr:colOff>
                    <xdr:row>98</xdr:row>
                    <xdr:rowOff>38100</xdr:rowOff>
                  </from>
                  <to>
                    <xdr:col>23</xdr:col>
                    <xdr:colOff>12700</xdr:colOff>
                    <xdr:row>98</xdr:row>
                    <xdr:rowOff>184150</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16</xdr:col>
                    <xdr:colOff>146050</xdr:colOff>
                    <xdr:row>98</xdr:row>
                    <xdr:rowOff>38100</xdr:rowOff>
                  </from>
                  <to>
                    <xdr:col>18</xdr:col>
                    <xdr:colOff>12700</xdr:colOff>
                    <xdr:row>98</xdr:row>
                    <xdr:rowOff>184150</xdr:rowOff>
                  </to>
                </anchor>
              </controlPr>
            </control>
          </mc:Choice>
        </mc:AlternateContent>
        <mc:AlternateContent xmlns:mc="http://schemas.openxmlformats.org/markup-compatibility/2006">
          <mc:Choice Requires="x14">
            <control shapeId="1151" r:id="rId118" name="Check Box 127">
              <controlPr defaultSize="0" autoFill="0" autoLine="0" autoPict="0">
                <anchor moveWithCells="1">
                  <from>
                    <xdr:col>29</xdr:col>
                    <xdr:colOff>146050</xdr:colOff>
                    <xdr:row>98</xdr:row>
                    <xdr:rowOff>38100</xdr:rowOff>
                  </from>
                  <to>
                    <xdr:col>31</xdr:col>
                    <xdr:colOff>12700</xdr:colOff>
                    <xdr:row>98</xdr:row>
                    <xdr:rowOff>184150</xdr:rowOff>
                  </to>
                </anchor>
              </controlPr>
            </control>
          </mc:Choice>
        </mc:AlternateContent>
        <mc:AlternateContent xmlns:mc="http://schemas.openxmlformats.org/markup-compatibility/2006">
          <mc:Choice Requires="x14">
            <control shapeId="1153" r:id="rId119" name="Check Box 129">
              <controlPr defaultSize="0" autoFill="0" autoLine="0" autoPict="0">
                <anchor moveWithCells="1">
                  <from>
                    <xdr:col>8</xdr:col>
                    <xdr:colOff>146050</xdr:colOff>
                    <xdr:row>88</xdr:row>
                    <xdr:rowOff>38100</xdr:rowOff>
                  </from>
                  <to>
                    <xdr:col>10</xdr:col>
                    <xdr:colOff>12700</xdr:colOff>
                    <xdr:row>88</xdr:row>
                    <xdr:rowOff>184150</xdr:rowOff>
                  </to>
                </anchor>
              </controlPr>
            </control>
          </mc:Choice>
        </mc:AlternateContent>
        <mc:AlternateContent xmlns:mc="http://schemas.openxmlformats.org/markup-compatibility/2006">
          <mc:Choice Requires="x14">
            <control shapeId="1154" r:id="rId120" name="Check Box 130">
              <controlPr defaultSize="0" autoFill="0" autoLine="0" autoPict="0">
                <anchor moveWithCells="1">
                  <from>
                    <xdr:col>11</xdr:col>
                    <xdr:colOff>146050</xdr:colOff>
                    <xdr:row>88</xdr:row>
                    <xdr:rowOff>38100</xdr:rowOff>
                  </from>
                  <to>
                    <xdr:col>13</xdr:col>
                    <xdr:colOff>12700</xdr:colOff>
                    <xdr:row>88</xdr:row>
                    <xdr:rowOff>184150</xdr:rowOff>
                  </to>
                </anchor>
              </controlPr>
            </control>
          </mc:Choice>
        </mc:AlternateContent>
        <mc:AlternateContent xmlns:mc="http://schemas.openxmlformats.org/markup-compatibility/2006">
          <mc:Choice Requires="x14">
            <control shapeId="1156" r:id="rId121" name="Check Box 132">
              <controlPr defaultSize="0" autoFill="0" autoLine="0" autoPict="0">
                <anchor moveWithCells="1">
                  <from>
                    <xdr:col>18</xdr:col>
                    <xdr:colOff>146050</xdr:colOff>
                    <xdr:row>88</xdr:row>
                    <xdr:rowOff>38100</xdr:rowOff>
                  </from>
                  <to>
                    <xdr:col>20</xdr:col>
                    <xdr:colOff>12700</xdr:colOff>
                    <xdr:row>88</xdr:row>
                    <xdr:rowOff>184150</xdr:rowOff>
                  </to>
                </anchor>
              </controlPr>
            </control>
          </mc:Choice>
        </mc:AlternateContent>
        <mc:AlternateContent xmlns:mc="http://schemas.openxmlformats.org/markup-compatibility/2006">
          <mc:Choice Requires="x14">
            <control shapeId="1157" r:id="rId122" name="Check Box 133">
              <controlPr defaultSize="0" autoFill="0" autoLine="0" autoPict="0">
                <anchor moveWithCells="1">
                  <from>
                    <xdr:col>21</xdr:col>
                    <xdr:colOff>146050</xdr:colOff>
                    <xdr:row>88</xdr:row>
                    <xdr:rowOff>38100</xdr:rowOff>
                  </from>
                  <to>
                    <xdr:col>23</xdr:col>
                    <xdr:colOff>12700</xdr:colOff>
                    <xdr:row>88</xdr:row>
                    <xdr:rowOff>184150</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31</xdr:col>
                    <xdr:colOff>146050</xdr:colOff>
                    <xdr:row>88</xdr:row>
                    <xdr:rowOff>38100</xdr:rowOff>
                  </from>
                  <to>
                    <xdr:col>33</xdr:col>
                    <xdr:colOff>12700</xdr:colOff>
                    <xdr:row>88</xdr:row>
                    <xdr:rowOff>184150</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34</xdr:col>
                    <xdr:colOff>146050</xdr:colOff>
                    <xdr:row>88</xdr:row>
                    <xdr:rowOff>38100</xdr:rowOff>
                  </from>
                  <to>
                    <xdr:col>36</xdr:col>
                    <xdr:colOff>12700</xdr:colOff>
                    <xdr:row>88</xdr:row>
                    <xdr:rowOff>184150</xdr:rowOff>
                  </to>
                </anchor>
              </controlPr>
            </control>
          </mc:Choice>
        </mc:AlternateContent>
        <mc:AlternateContent xmlns:mc="http://schemas.openxmlformats.org/markup-compatibility/2006">
          <mc:Choice Requires="x14">
            <control shapeId="1162" r:id="rId125" name="Check Box 138">
              <controlPr defaultSize="0" autoFill="0" autoLine="0" autoPict="0">
                <anchor moveWithCells="1">
                  <from>
                    <xdr:col>30</xdr:col>
                    <xdr:colOff>146050</xdr:colOff>
                    <xdr:row>90</xdr:row>
                    <xdr:rowOff>38100</xdr:rowOff>
                  </from>
                  <to>
                    <xdr:col>32</xdr:col>
                    <xdr:colOff>12700</xdr:colOff>
                    <xdr:row>90</xdr:row>
                    <xdr:rowOff>184150</xdr:rowOff>
                  </to>
                </anchor>
              </controlPr>
            </control>
          </mc:Choice>
        </mc:AlternateContent>
        <mc:AlternateContent xmlns:mc="http://schemas.openxmlformats.org/markup-compatibility/2006">
          <mc:Choice Requires="x14">
            <control shapeId="1163" r:id="rId126" name="Check Box 139">
              <controlPr defaultSize="0" autoFill="0" autoLine="0" autoPict="0">
                <anchor moveWithCells="1">
                  <from>
                    <xdr:col>30</xdr:col>
                    <xdr:colOff>146050</xdr:colOff>
                    <xdr:row>91</xdr:row>
                    <xdr:rowOff>38100</xdr:rowOff>
                  </from>
                  <to>
                    <xdr:col>32</xdr:col>
                    <xdr:colOff>12700</xdr:colOff>
                    <xdr:row>91</xdr:row>
                    <xdr:rowOff>184150</xdr:rowOff>
                  </to>
                </anchor>
              </controlPr>
            </control>
          </mc:Choice>
        </mc:AlternateContent>
        <mc:AlternateContent xmlns:mc="http://schemas.openxmlformats.org/markup-compatibility/2006">
          <mc:Choice Requires="x14">
            <control shapeId="1165" r:id="rId127" name="Check Box 141">
              <controlPr defaultSize="0" autoFill="0" autoLine="0" autoPict="0">
                <anchor moveWithCells="1">
                  <from>
                    <xdr:col>23</xdr:col>
                    <xdr:colOff>57150</xdr:colOff>
                    <xdr:row>84</xdr:row>
                    <xdr:rowOff>38100</xdr:rowOff>
                  </from>
                  <to>
                    <xdr:col>24</xdr:col>
                    <xdr:colOff>95250</xdr:colOff>
                    <xdr:row>84</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
  <sheetViews>
    <sheetView zoomScaleNormal="100" workbookViewId="0">
      <selection sqref="A1:A6"/>
    </sheetView>
  </sheetViews>
  <sheetFormatPr defaultRowHeight="12" x14ac:dyDescent="0.2"/>
  <cols>
    <col min="97" max="97" width="9.09765625" style="264"/>
    <col min="169" max="172" width="9.09765625" style="264"/>
  </cols>
  <sheetData>
    <row r="1" spans="1:256" x14ac:dyDescent="0.2">
      <c r="A1" s="712" t="s">
        <v>225</v>
      </c>
      <c r="B1" s="712" t="s">
        <v>452</v>
      </c>
      <c r="C1" s="712" t="s">
        <v>453</v>
      </c>
      <c r="D1" s="720" t="s">
        <v>454</v>
      </c>
      <c r="E1" s="720" t="s">
        <v>455</v>
      </c>
      <c r="F1" s="712" t="s">
        <v>456</v>
      </c>
      <c r="G1" s="712" t="s">
        <v>457</v>
      </c>
      <c r="H1" s="712" t="s">
        <v>458</v>
      </c>
      <c r="I1" s="707" t="s">
        <v>373</v>
      </c>
      <c r="J1" s="707"/>
      <c r="K1" s="707" t="s">
        <v>376</v>
      </c>
      <c r="L1" s="707"/>
      <c r="M1" s="707"/>
      <c r="N1" s="707"/>
      <c r="O1" s="707"/>
      <c r="P1" s="707"/>
      <c r="Q1" s="707"/>
      <c r="R1" s="707"/>
      <c r="S1" s="707"/>
      <c r="T1" s="707"/>
      <c r="U1" s="707"/>
      <c r="V1" s="707"/>
      <c r="W1" s="707"/>
      <c r="X1" s="707"/>
      <c r="Y1" s="707"/>
      <c r="Z1" s="707"/>
      <c r="AA1" s="707"/>
      <c r="AB1" s="707"/>
      <c r="AC1" s="707"/>
      <c r="AD1" s="707"/>
      <c r="AE1" s="707" t="s">
        <v>534</v>
      </c>
      <c r="AF1" s="707"/>
      <c r="AG1" s="707"/>
      <c r="AH1" s="707"/>
      <c r="AI1" s="707"/>
      <c r="AJ1" s="707"/>
      <c r="AK1" s="707"/>
      <c r="AL1" s="707"/>
      <c r="AM1" s="707"/>
      <c r="AN1" s="707"/>
      <c r="AO1" s="707"/>
      <c r="AP1" s="707"/>
      <c r="AQ1" s="707"/>
      <c r="AR1" s="707"/>
      <c r="AS1" s="707"/>
      <c r="AT1" s="707"/>
      <c r="AU1" s="707"/>
      <c r="AV1" s="707"/>
      <c r="AW1" s="707"/>
      <c r="AX1" s="707"/>
      <c r="AY1" s="730"/>
      <c r="AZ1" s="266"/>
      <c r="BA1" s="266"/>
      <c r="BB1" s="267"/>
      <c r="BC1" s="730" t="s">
        <v>512</v>
      </c>
      <c r="BD1" s="731"/>
      <c r="BE1" s="731"/>
      <c r="BF1" s="731"/>
      <c r="BG1" s="731"/>
      <c r="BH1" s="731"/>
      <c r="BI1" s="731"/>
      <c r="BJ1" s="731"/>
      <c r="BK1" s="731"/>
      <c r="BL1" s="732"/>
      <c r="BM1" s="707" t="s">
        <v>546</v>
      </c>
      <c r="BN1" s="707"/>
      <c r="BO1" s="707"/>
      <c r="BP1" s="707"/>
      <c r="BQ1" s="707"/>
      <c r="BR1" s="707"/>
      <c r="BS1" s="707" t="s">
        <v>422</v>
      </c>
      <c r="BT1" s="707"/>
      <c r="BU1" s="707"/>
      <c r="BV1" s="707"/>
      <c r="BW1" s="707"/>
      <c r="BX1" s="707" t="s">
        <v>423</v>
      </c>
      <c r="BY1" s="707"/>
      <c r="BZ1" s="707"/>
      <c r="CA1" s="707"/>
      <c r="CB1" s="707"/>
      <c r="CC1" s="707"/>
      <c r="CD1" s="707" t="s">
        <v>899</v>
      </c>
      <c r="CE1" s="707"/>
      <c r="CF1" s="707"/>
      <c r="CG1" s="707"/>
      <c r="CH1" s="707"/>
      <c r="CI1" s="707"/>
      <c r="CJ1" s="707"/>
      <c r="CK1" s="707"/>
      <c r="CL1" s="696" t="s">
        <v>863</v>
      </c>
      <c r="CM1" s="697"/>
      <c r="CN1" s="697"/>
      <c r="CO1" s="697"/>
      <c r="CP1" s="698"/>
      <c r="CQ1" s="707" t="s">
        <v>900</v>
      </c>
      <c r="CR1" s="707"/>
      <c r="CS1" s="707"/>
      <c r="CT1" s="707"/>
      <c r="CU1" s="707"/>
      <c r="CV1" s="707"/>
      <c r="CW1" s="707"/>
      <c r="CX1" s="707"/>
      <c r="CY1" s="707"/>
      <c r="CZ1" s="730" t="s">
        <v>901</v>
      </c>
      <c r="DA1" s="731"/>
      <c r="DB1" s="731"/>
      <c r="DC1" s="731"/>
      <c r="DD1" s="731"/>
      <c r="DE1" s="731"/>
      <c r="DF1" s="731"/>
      <c r="DG1" s="732"/>
      <c r="DH1" s="696" t="s">
        <v>856</v>
      </c>
      <c r="DI1" s="697"/>
      <c r="DJ1" s="697"/>
      <c r="DK1" s="697"/>
      <c r="DL1" s="697"/>
      <c r="DM1" s="697"/>
      <c r="DN1" s="698"/>
      <c r="DO1" s="730" t="s">
        <v>861</v>
      </c>
      <c r="DP1" s="731"/>
      <c r="DQ1" s="731"/>
      <c r="DR1" s="731"/>
      <c r="DS1" s="732"/>
      <c r="DT1" s="707" t="s">
        <v>902</v>
      </c>
      <c r="DU1" s="707"/>
      <c r="DV1" s="707"/>
      <c r="DW1" s="707"/>
      <c r="DX1" s="707"/>
      <c r="DY1" s="707"/>
      <c r="DZ1" s="707"/>
      <c r="EA1" s="707"/>
      <c r="EB1" s="707"/>
      <c r="EC1" s="707" t="s">
        <v>903</v>
      </c>
      <c r="ED1" s="707"/>
      <c r="EE1" s="707"/>
      <c r="EF1" s="707"/>
      <c r="EG1" s="707"/>
      <c r="EH1" s="707"/>
      <c r="EI1" s="707" t="s">
        <v>904</v>
      </c>
      <c r="EJ1" s="707"/>
      <c r="EK1" s="707"/>
      <c r="EL1" s="707"/>
      <c r="EM1" s="707"/>
      <c r="EN1" s="707"/>
      <c r="EO1" s="707"/>
      <c r="EP1" s="707"/>
      <c r="EQ1" s="707"/>
      <c r="ER1" s="707"/>
      <c r="ES1" s="707"/>
      <c r="ET1" s="707"/>
      <c r="EU1" s="707"/>
      <c r="EV1" s="707" t="s">
        <v>905</v>
      </c>
      <c r="EW1" s="707"/>
      <c r="EX1" s="707"/>
      <c r="EY1" s="707"/>
      <c r="EZ1" s="707"/>
      <c r="FA1" s="707" t="s">
        <v>906</v>
      </c>
      <c r="FB1" s="707"/>
      <c r="FC1" s="707"/>
      <c r="FD1" s="707"/>
      <c r="FE1" s="707"/>
      <c r="FF1" s="707"/>
      <c r="FG1" s="707" t="s">
        <v>907</v>
      </c>
      <c r="FH1" s="707"/>
      <c r="FI1" s="707"/>
      <c r="FJ1" s="707"/>
      <c r="FK1" s="707"/>
      <c r="FL1" s="707"/>
      <c r="FM1" s="707"/>
      <c r="FN1" s="707"/>
      <c r="FO1" s="707"/>
      <c r="FP1" s="707"/>
      <c r="FQ1" s="707"/>
      <c r="FR1" s="707"/>
      <c r="FS1" s="707"/>
      <c r="FT1" s="707"/>
      <c r="FU1" s="707"/>
      <c r="FV1" s="707"/>
      <c r="FW1" s="707"/>
      <c r="FX1" s="707"/>
      <c r="FY1" s="707" t="s">
        <v>908</v>
      </c>
      <c r="FZ1" s="707"/>
      <c r="GA1" s="707"/>
      <c r="GB1" s="707"/>
      <c r="GC1" s="707"/>
      <c r="GD1" s="707"/>
      <c r="GE1" s="730" t="s">
        <v>909</v>
      </c>
      <c r="GF1" s="731"/>
      <c r="GG1" s="731"/>
      <c r="GH1" s="731"/>
      <c r="GI1" s="731"/>
      <c r="GJ1" s="731"/>
      <c r="GK1" s="731"/>
      <c r="GL1" s="731"/>
      <c r="GM1" s="732"/>
      <c r="GN1" s="707" t="s">
        <v>876</v>
      </c>
      <c r="GO1" s="707"/>
      <c r="GP1" s="707"/>
      <c r="GQ1" s="707"/>
      <c r="GR1" s="707"/>
      <c r="GS1" s="707"/>
      <c r="GT1" s="707"/>
      <c r="GU1" s="707"/>
      <c r="GV1" s="707"/>
      <c r="GW1" s="707"/>
      <c r="GX1" s="707"/>
      <c r="GY1" s="707"/>
      <c r="GZ1" s="707"/>
      <c r="HA1" s="730" t="s">
        <v>910</v>
      </c>
      <c r="HB1" s="731"/>
      <c r="HC1" s="731"/>
      <c r="HD1" s="731"/>
      <c r="HE1" s="731"/>
      <c r="HF1" s="731"/>
      <c r="HG1" s="731"/>
      <c r="HH1" s="731"/>
      <c r="HI1" s="731"/>
      <c r="HJ1" s="731"/>
      <c r="HK1" s="731"/>
      <c r="HL1" s="731"/>
      <c r="HM1" s="731"/>
      <c r="HN1" s="731"/>
      <c r="HO1" s="731"/>
      <c r="HP1" s="731"/>
      <c r="HQ1" s="731"/>
      <c r="HR1" s="731"/>
      <c r="HS1" s="731"/>
      <c r="HT1" s="731"/>
      <c r="HU1" s="731"/>
      <c r="HV1" s="731"/>
      <c r="HW1" s="731"/>
      <c r="HX1" s="731"/>
      <c r="HY1" s="731"/>
      <c r="HZ1" s="731"/>
      <c r="IA1" s="731"/>
      <c r="IB1" s="731"/>
      <c r="IC1" s="731"/>
      <c r="ID1" s="731"/>
      <c r="IE1" s="731"/>
      <c r="IF1" s="731"/>
      <c r="IG1" s="731"/>
      <c r="IH1" s="731"/>
      <c r="II1" s="731"/>
      <c r="IJ1" s="731"/>
      <c r="IK1" s="731"/>
      <c r="IL1" s="731"/>
      <c r="IM1" s="731"/>
      <c r="IN1" s="731"/>
      <c r="IO1" s="731"/>
      <c r="IP1" s="731"/>
      <c r="IQ1" s="731"/>
      <c r="IR1" s="732"/>
      <c r="IS1" s="233" t="s">
        <v>911</v>
      </c>
    </row>
    <row r="2" spans="1:256" ht="12" customHeight="1" x14ac:dyDescent="0.2">
      <c r="A2" s="712"/>
      <c r="B2" s="712"/>
      <c r="C2" s="712"/>
      <c r="D2" s="721"/>
      <c r="E2" s="721"/>
      <c r="F2" s="712"/>
      <c r="G2" s="712"/>
      <c r="H2" s="712"/>
      <c r="I2" s="730" t="s">
        <v>459</v>
      </c>
      <c r="J2" s="732"/>
      <c r="K2" s="752" t="s">
        <v>462</v>
      </c>
      <c r="L2" s="753"/>
      <c r="M2" s="753"/>
      <c r="N2" s="753"/>
      <c r="O2" s="753"/>
      <c r="P2" s="753"/>
      <c r="Q2" s="753"/>
      <c r="R2" s="753"/>
      <c r="S2" s="753"/>
      <c r="T2" s="754"/>
      <c r="U2" s="707" t="s">
        <v>463</v>
      </c>
      <c r="V2" s="707"/>
      <c r="W2" s="707"/>
      <c r="X2" s="707"/>
      <c r="Y2" s="707"/>
      <c r="Z2" s="707"/>
      <c r="AA2" s="707"/>
      <c r="AB2" s="707"/>
      <c r="AC2" s="707"/>
      <c r="AD2" s="730"/>
      <c r="AE2" s="730" t="s">
        <v>513</v>
      </c>
      <c r="AF2" s="731"/>
      <c r="AG2" s="731"/>
      <c r="AH2" s="731"/>
      <c r="AI2" s="731"/>
      <c r="AJ2" s="731"/>
      <c r="AK2" s="731"/>
      <c r="AL2" s="731"/>
      <c r="AM2" s="731"/>
      <c r="AN2" s="731"/>
      <c r="AO2" s="731"/>
      <c r="AP2" s="731"/>
      <c r="AQ2" s="731"/>
      <c r="AR2" s="731"/>
      <c r="AS2" s="731"/>
      <c r="AT2" s="731"/>
      <c r="AU2" s="731"/>
      <c r="AV2" s="731"/>
      <c r="AW2" s="731"/>
      <c r="AX2" s="731"/>
      <c r="AY2" s="731"/>
      <c r="AZ2" s="731"/>
      <c r="BA2" s="731"/>
      <c r="BB2" s="732"/>
      <c r="BC2" s="730" t="s">
        <v>493</v>
      </c>
      <c r="BD2" s="731"/>
      <c r="BE2" s="731"/>
      <c r="BF2" s="731"/>
      <c r="BG2" s="731"/>
      <c r="BH2" s="731"/>
      <c r="BI2" s="731"/>
      <c r="BJ2" s="731"/>
      <c r="BK2" s="731"/>
      <c r="BL2" s="732"/>
      <c r="BM2" s="707" t="s">
        <v>544</v>
      </c>
      <c r="BN2" s="707"/>
      <c r="BO2" s="707"/>
      <c r="BP2" s="707"/>
      <c r="BQ2" s="707"/>
      <c r="BR2" s="707"/>
      <c r="BS2" s="707" t="s">
        <v>547</v>
      </c>
      <c r="BT2" s="707"/>
      <c r="BU2" s="707"/>
      <c r="BV2" s="707"/>
      <c r="BW2" s="707"/>
      <c r="BX2" s="707" t="s">
        <v>556</v>
      </c>
      <c r="BY2" s="707"/>
      <c r="BZ2" s="707"/>
      <c r="CA2" s="707"/>
      <c r="CB2" s="707"/>
      <c r="CC2" s="707"/>
      <c r="CD2" s="707" t="s">
        <v>567</v>
      </c>
      <c r="CE2" s="707"/>
      <c r="CF2" s="707"/>
      <c r="CG2" s="707"/>
      <c r="CH2" s="707"/>
      <c r="CI2" s="707"/>
      <c r="CJ2" s="707"/>
      <c r="CK2" s="707"/>
      <c r="CL2" s="696" t="s">
        <v>864</v>
      </c>
      <c r="CM2" s="697"/>
      <c r="CN2" s="697"/>
      <c r="CO2" s="697"/>
      <c r="CP2" s="698"/>
      <c r="CQ2" s="707" t="s">
        <v>578</v>
      </c>
      <c r="CR2" s="707"/>
      <c r="CS2" s="707"/>
      <c r="CT2" s="707"/>
      <c r="CU2" s="707"/>
      <c r="CV2" s="707"/>
      <c r="CW2" s="707"/>
      <c r="CX2" s="707"/>
      <c r="CY2" s="707"/>
      <c r="CZ2" s="707" t="s">
        <v>602</v>
      </c>
      <c r="DA2" s="707"/>
      <c r="DB2" s="707"/>
      <c r="DC2" s="707"/>
      <c r="DD2" s="707"/>
      <c r="DE2" s="707"/>
      <c r="DF2" s="707"/>
      <c r="DG2" s="707"/>
      <c r="DH2" s="767" t="s">
        <v>857</v>
      </c>
      <c r="DI2" s="768"/>
      <c r="DJ2" s="769" t="s">
        <v>858</v>
      </c>
      <c r="DK2" s="770"/>
      <c r="DL2" s="770"/>
      <c r="DM2" s="770"/>
      <c r="DN2" s="771"/>
      <c r="DO2" s="730" t="s">
        <v>862</v>
      </c>
      <c r="DP2" s="731"/>
      <c r="DQ2" s="731"/>
      <c r="DR2" s="731"/>
      <c r="DS2" s="732"/>
      <c r="DT2" s="707" t="s">
        <v>614</v>
      </c>
      <c r="DU2" s="707"/>
      <c r="DV2" s="707"/>
      <c r="DW2" s="707"/>
      <c r="DX2" s="707"/>
      <c r="DY2" s="707"/>
      <c r="DZ2" s="707"/>
      <c r="EA2" s="707"/>
      <c r="EB2" s="707"/>
      <c r="EC2" s="707" t="s">
        <v>634</v>
      </c>
      <c r="ED2" s="707"/>
      <c r="EE2" s="707"/>
      <c r="EF2" s="707"/>
      <c r="EG2" s="707"/>
      <c r="EH2" s="707"/>
      <c r="EI2" s="707" t="s">
        <v>405</v>
      </c>
      <c r="EJ2" s="707"/>
      <c r="EK2" s="707"/>
      <c r="EL2" s="707"/>
      <c r="EM2" s="707"/>
      <c r="EN2" s="707"/>
      <c r="EO2" s="707"/>
      <c r="EP2" s="707"/>
      <c r="EQ2" s="707"/>
      <c r="ER2" s="707"/>
      <c r="ES2" s="707"/>
      <c r="ET2" s="707"/>
      <c r="EU2" s="707"/>
      <c r="EV2" s="707" t="s">
        <v>658</v>
      </c>
      <c r="EW2" s="707"/>
      <c r="EX2" s="707"/>
      <c r="EY2" s="707"/>
      <c r="EZ2" s="707"/>
      <c r="FA2" s="739" t="s">
        <v>672</v>
      </c>
      <c r="FB2" s="739"/>
      <c r="FC2" s="739"/>
      <c r="FD2" s="739"/>
      <c r="FE2" s="739"/>
      <c r="FF2" s="739"/>
      <c r="FG2" s="707" t="s">
        <v>437</v>
      </c>
      <c r="FH2" s="707"/>
      <c r="FI2" s="707"/>
      <c r="FJ2" s="707"/>
      <c r="FK2" s="707"/>
      <c r="FL2" s="707"/>
      <c r="FM2" s="707"/>
      <c r="FN2" s="707"/>
      <c r="FO2" s="707"/>
      <c r="FP2" s="707"/>
      <c r="FQ2" s="707"/>
      <c r="FR2" s="707"/>
      <c r="FS2" s="707"/>
      <c r="FT2" s="707"/>
      <c r="FU2" s="707"/>
      <c r="FV2" s="707"/>
      <c r="FW2" s="707"/>
      <c r="FX2" s="707"/>
      <c r="FY2" s="707" t="s">
        <v>699</v>
      </c>
      <c r="FZ2" s="707"/>
      <c r="GA2" s="707"/>
      <c r="GB2" s="707"/>
      <c r="GC2" s="707"/>
      <c r="GD2" s="707"/>
      <c r="GE2" s="730" t="s">
        <v>714</v>
      </c>
      <c r="GF2" s="731"/>
      <c r="GG2" s="731"/>
      <c r="GH2" s="731"/>
      <c r="GI2" s="731"/>
      <c r="GJ2" s="731"/>
      <c r="GK2" s="731"/>
      <c r="GL2" s="731"/>
      <c r="GM2" s="732"/>
      <c r="GN2" s="707" t="s">
        <v>730</v>
      </c>
      <c r="GO2" s="707"/>
      <c r="GP2" s="707"/>
      <c r="GQ2" s="707"/>
      <c r="GR2" s="707"/>
      <c r="GS2" s="707"/>
      <c r="GT2" s="707"/>
      <c r="GU2" s="707"/>
      <c r="GV2" s="707"/>
      <c r="GW2" s="707"/>
      <c r="GX2" s="707"/>
      <c r="GY2" s="707"/>
      <c r="GZ2" s="707"/>
      <c r="HA2" s="724" t="s">
        <v>730</v>
      </c>
      <c r="HB2" s="725"/>
      <c r="HC2" s="725"/>
      <c r="HD2" s="725"/>
      <c r="HE2" s="725"/>
      <c r="HF2" s="725"/>
      <c r="HG2" s="725"/>
      <c r="HH2" s="725"/>
      <c r="HI2" s="725"/>
      <c r="HJ2" s="725"/>
      <c r="HK2" s="725"/>
      <c r="HL2" s="725"/>
      <c r="HM2" s="725"/>
      <c r="HN2" s="725"/>
      <c r="HO2" s="725"/>
      <c r="HP2" s="725"/>
      <c r="HQ2" s="725"/>
      <c r="HR2" s="725"/>
      <c r="HS2" s="725"/>
      <c r="HT2" s="725"/>
      <c r="HU2" s="725"/>
      <c r="HV2" s="725"/>
      <c r="HW2" s="725"/>
      <c r="HX2" s="725"/>
      <c r="HY2" s="725"/>
      <c r="HZ2" s="725"/>
      <c r="IA2" s="725"/>
      <c r="IB2" s="725"/>
      <c r="IC2" s="725"/>
      <c r="ID2" s="725"/>
      <c r="IE2" s="725"/>
      <c r="IF2" s="725"/>
      <c r="IG2" s="725"/>
      <c r="IH2" s="725"/>
      <c r="II2" s="726"/>
      <c r="IJ2" s="761" t="s">
        <v>794</v>
      </c>
      <c r="IK2" s="762"/>
      <c r="IL2" s="762"/>
      <c r="IM2" s="762"/>
      <c r="IN2" s="762"/>
      <c r="IO2" s="762"/>
      <c r="IP2" s="762"/>
      <c r="IQ2" s="762"/>
      <c r="IR2" s="763"/>
    </row>
    <row r="3" spans="1:256" ht="12" customHeight="1" x14ac:dyDescent="0.2">
      <c r="A3" s="712"/>
      <c r="B3" s="712"/>
      <c r="C3" s="712"/>
      <c r="D3" s="721"/>
      <c r="E3" s="721"/>
      <c r="F3" s="712"/>
      <c r="G3" s="712"/>
      <c r="H3" s="712"/>
      <c r="I3" s="712" t="s">
        <v>460</v>
      </c>
      <c r="J3" s="712" t="s">
        <v>461</v>
      </c>
      <c r="K3" s="712" t="s">
        <v>464</v>
      </c>
      <c r="L3" s="712"/>
      <c r="M3" s="712"/>
      <c r="N3" s="712"/>
      <c r="O3" s="712"/>
      <c r="P3" s="712" t="s">
        <v>465</v>
      </c>
      <c r="Q3" s="712"/>
      <c r="R3" s="712"/>
      <c r="S3" s="712"/>
      <c r="T3" s="712"/>
      <c r="U3" s="712" t="s">
        <v>464</v>
      </c>
      <c r="V3" s="712"/>
      <c r="W3" s="712"/>
      <c r="X3" s="712"/>
      <c r="Y3" s="712"/>
      <c r="Z3" s="712" t="s">
        <v>465</v>
      </c>
      <c r="AA3" s="712"/>
      <c r="AB3" s="712"/>
      <c r="AC3" s="712"/>
      <c r="AD3" s="712"/>
      <c r="AE3" s="730" t="s">
        <v>514</v>
      </c>
      <c r="AF3" s="731"/>
      <c r="AG3" s="731"/>
      <c r="AH3" s="731"/>
      <c r="AI3" s="731"/>
      <c r="AJ3" s="731"/>
      <c r="AK3" s="731"/>
      <c r="AL3" s="731"/>
      <c r="AM3" s="731"/>
      <c r="AN3" s="731"/>
      <c r="AO3" s="731"/>
      <c r="AP3" s="732"/>
      <c r="AQ3" s="730" t="s">
        <v>515</v>
      </c>
      <c r="AR3" s="731"/>
      <c r="AS3" s="731"/>
      <c r="AT3" s="731"/>
      <c r="AU3" s="731"/>
      <c r="AV3" s="731"/>
      <c r="AW3" s="731"/>
      <c r="AX3" s="731"/>
      <c r="AY3" s="731"/>
      <c r="AZ3" s="731"/>
      <c r="BA3" s="731"/>
      <c r="BB3" s="732"/>
      <c r="BC3" s="716" t="s">
        <v>494</v>
      </c>
      <c r="BD3" s="716" t="s">
        <v>495</v>
      </c>
      <c r="BE3" s="716" t="s">
        <v>496</v>
      </c>
      <c r="BF3" s="716" t="s">
        <v>497</v>
      </c>
      <c r="BG3" s="716" t="s">
        <v>498</v>
      </c>
      <c r="BH3" s="716" t="s">
        <v>499</v>
      </c>
      <c r="BI3" s="720" t="s">
        <v>500</v>
      </c>
      <c r="BJ3" s="713" t="s">
        <v>470</v>
      </c>
      <c r="BK3" s="22"/>
      <c r="BL3" s="716" t="s">
        <v>501</v>
      </c>
      <c r="BM3" s="714" t="s">
        <v>535</v>
      </c>
      <c r="BN3" s="113"/>
      <c r="BO3" s="113"/>
      <c r="BP3" s="113"/>
      <c r="BQ3" s="114"/>
      <c r="BR3" s="712" t="s">
        <v>536</v>
      </c>
      <c r="BS3" s="758" t="s">
        <v>548</v>
      </c>
      <c r="BT3" s="22"/>
      <c r="BU3" s="708" t="s">
        <v>470</v>
      </c>
      <c r="BV3" s="115"/>
      <c r="BW3" s="712" t="s">
        <v>549</v>
      </c>
      <c r="BX3" s="718" t="s">
        <v>557</v>
      </c>
      <c r="BY3" s="718" t="s">
        <v>558</v>
      </c>
      <c r="BZ3" s="718" t="s">
        <v>559</v>
      </c>
      <c r="CA3" s="718" t="s">
        <v>560</v>
      </c>
      <c r="CB3" s="727" t="s">
        <v>470</v>
      </c>
      <c r="CC3" s="22"/>
      <c r="CD3" s="765" t="s">
        <v>577</v>
      </c>
      <c r="CE3" s="766"/>
      <c r="CF3" s="766"/>
      <c r="CG3" s="766"/>
      <c r="CH3" s="764" t="s">
        <v>568</v>
      </c>
      <c r="CI3" s="764"/>
      <c r="CJ3" s="764"/>
      <c r="CK3" s="764"/>
      <c r="CL3" s="699" t="s">
        <v>865</v>
      </c>
      <c r="CM3" s="702" t="s">
        <v>866</v>
      </c>
      <c r="CN3" s="703"/>
      <c r="CO3" s="703"/>
      <c r="CP3" s="704"/>
      <c r="CQ3" s="713" t="s">
        <v>579</v>
      </c>
      <c r="CR3" s="116"/>
      <c r="CS3" s="22"/>
      <c r="CT3" s="713" t="s">
        <v>580</v>
      </c>
      <c r="CU3" s="116"/>
      <c r="CV3" s="22"/>
      <c r="CW3" s="713" t="s">
        <v>470</v>
      </c>
      <c r="CX3" s="263"/>
      <c r="CY3" s="716" t="s">
        <v>581</v>
      </c>
      <c r="CZ3" s="713" t="s">
        <v>579</v>
      </c>
      <c r="DA3" s="116"/>
      <c r="DB3" s="22"/>
      <c r="DC3" s="713" t="s">
        <v>580</v>
      </c>
      <c r="DD3" s="112"/>
      <c r="DE3" s="713" t="s">
        <v>470</v>
      </c>
      <c r="DF3" s="22"/>
      <c r="DG3" s="712" t="s">
        <v>595</v>
      </c>
      <c r="DH3" s="772" t="s">
        <v>535</v>
      </c>
      <c r="DI3" s="772" t="s">
        <v>536</v>
      </c>
      <c r="DJ3" s="775" t="s">
        <v>535</v>
      </c>
      <c r="DK3" s="778"/>
      <c r="DL3" s="778"/>
      <c r="DM3" s="779"/>
      <c r="DN3" s="772" t="s">
        <v>536</v>
      </c>
      <c r="DO3" s="708" t="s">
        <v>535</v>
      </c>
      <c r="DP3" s="747"/>
      <c r="DQ3" s="747"/>
      <c r="DR3" s="748"/>
      <c r="DS3" s="712" t="s">
        <v>536</v>
      </c>
      <c r="DT3" s="713" t="s">
        <v>579</v>
      </c>
      <c r="DU3" s="116"/>
      <c r="DV3" s="22"/>
      <c r="DW3" s="713" t="s">
        <v>580</v>
      </c>
      <c r="DX3" s="116"/>
      <c r="DY3" s="22"/>
      <c r="DZ3" s="713" t="s">
        <v>470</v>
      </c>
      <c r="EA3" s="22"/>
      <c r="EB3" s="716" t="s">
        <v>581</v>
      </c>
      <c r="EC3" s="713" t="s">
        <v>535</v>
      </c>
      <c r="ED3" s="116"/>
      <c r="EE3" s="116"/>
      <c r="EF3" s="116"/>
      <c r="EG3" s="116"/>
      <c r="EH3" s="712" t="s">
        <v>536</v>
      </c>
      <c r="EI3" s="707" t="s">
        <v>654</v>
      </c>
      <c r="EJ3" s="707"/>
      <c r="EK3" s="707"/>
      <c r="EL3" s="707"/>
      <c r="EM3" s="707" t="s">
        <v>635</v>
      </c>
      <c r="EN3" s="707"/>
      <c r="EO3" s="707"/>
      <c r="EP3" s="707"/>
      <c r="EQ3" s="707"/>
      <c r="ER3" s="707"/>
      <c r="ES3" s="707"/>
      <c r="ET3" s="707"/>
      <c r="EU3" s="707"/>
      <c r="EV3" s="739" t="s">
        <v>659</v>
      </c>
      <c r="EW3" s="739"/>
      <c r="EX3" s="739" t="s">
        <v>660</v>
      </c>
      <c r="EY3" s="739"/>
      <c r="EZ3" s="740" t="s">
        <v>661</v>
      </c>
      <c r="FA3" s="707" t="s">
        <v>663</v>
      </c>
      <c r="FB3" s="707"/>
      <c r="FC3" s="707" t="s">
        <v>664</v>
      </c>
      <c r="FD3" s="707"/>
      <c r="FE3" s="707" t="s">
        <v>665</v>
      </c>
      <c r="FF3" s="707"/>
      <c r="FG3" s="707" t="s">
        <v>673</v>
      </c>
      <c r="FH3" s="707"/>
      <c r="FI3" s="707"/>
      <c r="FJ3" s="707"/>
      <c r="FK3" s="707"/>
      <c r="FL3" s="707"/>
      <c r="FM3" s="707"/>
      <c r="FN3" s="707"/>
      <c r="FO3" s="707" t="s">
        <v>674</v>
      </c>
      <c r="FP3" s="707"/>
      <c r="FQ3" s="707"/>
      <c r="FR3" s="707"/>
      <c r="FS3" s="707"/>
      <c r="FT3" s="707"/>
      <c r="FU3" s="707"/>
      <c r="FV3" s="707"/>
      <c r="FW3" s="707"/>
      <c r="FX3" s="707"/>
      <c r="FY3" s="713" t="s">
        <v>655</v>
      </c>
      <c r="FZ3" s="261"/>
      <c r="GA3" s="262"/>
      <c r="GB3" s="713" t="s">
        <v>536</v>
      </c>
      <c r="GC3" s="707" t="s">
        <v>700</v>
      </c>
      <c r="GD3" s="707"/>
      <c r="GE3" s="716" t="s">
        <v>715</v>
      </c>
      <c r="GF3" s="716" t="s">
        <v>716</v>
      </c>
      <c r="GG3" s="716" t="s">
        <v>717</v>
      </c>
      <c r="GH3" s="716" t="s">
        <v>468</v>
      </c>
      <c r="GI3" s="716" t="s">
        <v>718</v>
      </c>
      <c r="GJ3" s="716" t="s">
        <v>719</v>
      </c>
      <c r="GK3" s="716" t="s">
        <v>720</v>
      </c>
      <c r="GL3" s="713" t="s">
        <v>470</v>
      </c>
      <c r="GM3" s="108"/>
      <c r="GN3" s="708" t="s">
        <v>877</v>
      </c>
      <c r="GO3" s="709"/>
      <c r="GP3" s="710"/>
      <c r="GQ3" s="711" t="s">
        <v>878</v>
      </c>
      <c r="GR3" s="711" t="s">
        <v>879</v>
      </c>
      <c r="GS3" s="711" t="s">
        <v>880</v>
      </c>
      <c r="GT3" s="708" t="s">
        <v>881</v>
      </c>
      <c r="GU3" s="268"/>
      <c r="GV3" s="713" t="s">
        <v>882</v>
      </c>
      <c r="GW3" s="269"/>
      <c r="GX3" s="716" t="s">
        <v>736</v>
      </c>
      <c r="GY3" s="712" t="s">
        <v>731</v>
      </c>
      <c r="GZ3" s="718" t="s">
        <v>788</v>
      </c>
      <c r="HA3" s="727" t="s">
        <v>747</v>
      </c>
      <c r="HB3" s="728"/>
      <c r="HC3" s="728"/>
      <c r="HD3" s="728"/>
      <c r="HE3" s="729"/>
      <c r="HF3" s="727" t="s">
        <v>748</v>
      </c>
      <c r="HG3" s="728"/>
      <c r="HH3" s="728"/>
      <c r="HI3" s="728"/>
      <c r="HJ3" s="729"/>
      <c r="HK3" s="727" t="s">
        <v>761</v>
      </c>
      <c r="HL3" s="728"/>
      <c r="HM3" s="728"/>
      <c r="HN3" s="728"/>
      <c r="HO3" s="729"/>
      <c r="HP3" s="727" t="s">
        <v>470</v>
      </c>
      <c r="HQ3" s="728"/>
      <c r="HR3" s="728"/>
      <c r="HS3" s="728"/>
      <c r="HT3" s="729"/>
      <c r="HU3" s="727" t="s">
        <v>789</v>
      </c>
      <c r="HV3" s="728"/>
      <c r="HW3" s="728"/>
      <c r="HX3" s="728"/>
      <c r="HY3" s="729"/>
      <c r="HZ3" s="727" t="s">
        <v>731</v>
      </c>
      <c r="IA3" s="728"/>
      <c r="IB3" s="728"/>
      <c r="IC3" s="728"/>
      <c r="ID3" s="729"/>
      <c r="IE3" s="727" t="s">
        <v>788</v>
      </c>
      <c r="IF3" s="728"/>
      <c r="IG3" s="728"/>
      <c r="IH3" s="728"/>
      <c r="II3" s="729"/>
      <c r="IJ3" s="718" t="s">
        <v>747</v>
      </c>
      <c r="IK3" s="718"/>
      <c r="IL3" s="718" t="s">
        <v>749</v>
      </c>
      <c r="IM3" s="718"/>
      <c r="IN3" s="718" t="s">
        <v>782</v>
      </c>
      <c r="IO3" s="718"/>
      <c r="IP3" s="718" t="s">
        <v>470</v>
      </c>
      <c r="IQ3" s="727"/>
      <c r="IR3" s="720" t="s">
        <v>736</v>
      </c>
    </row>
    <row r="4" spans="1:256" ht="12" customHeight="1" x14ac:dyDescent="0.2">
      <c r="A4" s="712"/>
      <c r="B4" s="712"/>
      <c r="C4" s="712"/>
      <c r="D4" s="721"/>
      <c r="E4" s="721"/>
      <c r="F4" s="712"/>
      <c r="G4" s="712"/>
      <c r="H4" s="712"/>
      <c r="I4" s="712"/>
      <c r="J4" s="712"/>
      <c r="K4" s="712" t="s">
        <v>466</v>
      </c>
      <c r="L4" s="712" t="s">
        <v>467</v>
      </c>
      <c r="M4" s="712" t="s">
        <v>468</v>
      </c>
      <c r="N4" s="712" t="s">
        <v>469</v>
      </c>
      <c r="O4" s="712" t="s">
        <v>470</v>
      </c>
      <c r="P4" s="712" t="s">
        <v>466</v>
      </c>
      <c r="Q4" s="712" t="s">
        <v>467</v>
      </c>
      <c r="R4" s="712" t="s">
        <v>468</v>
      </c>
      <c r="S4" s="712" t="s">
        <v>469</v>
      </c>
      <c r="T4" s="712" t="s">
        <v>470</v>
      </c>
      <c r="U4" s="712" t="s">
        <v>466</v>
      </c>
      <c r="V4" s="712" t="s">
        <v>467</v>
      </c>
      <c r="W4" s="712" t="s">
        <v>468</v>
      </c>
      <c r="X4" s="712" t="s">
        <v>469</v>
      </c>
      <c r="Y4" s="712" t="s">
        <v>470</v>
      </c>
      <c r="Z4" s="712" t="s">
        <v>466</v>
      </c>
      <c r="AA4" s="712" t="s">
        <v>467</v>
      </c>
      <c r="AB4" s="712" t="s">
        <v>468</v>
      </c>
      <c r="AC4" s="712" t="s">
        <v>469</v>
      </c>
      <c r="AD4" s="712" t="s">
        <v>470</v>
      </c>
      <c r="AE4" s="708" t="s">
        <v>516</v>
      </c>
      <c r="AF4" s="709"/>
      <c r="AG4" s="709"/>
      <c r="AH4" s="710"/>
      <c r="AI4" s="713" t="s">
        <v>517</v>
      </c>
      <c r="AJ4" s="755"/>
      <c r="AK4" s="755"/>
      <c r="AL4" s="741"/>
      <c r="AM4" s="712" t="s">
        <v>518</v>
      </c>
      <c r="AN4" s="712"/>
      <c r="AO4" s="712"/>
      <c r="AP4" s="712"/>
      <c r="AQ4" s="713" t="s">
        <v>516</v>
      </c>
      <c r="AR4" s="755"/>
      <c r="AS4" s="755"/>
      <c r="AT4" s="741"/>
      <c r="AU4" s="713" t="s">
        <v>517</v>
      </c>
      <c r="AV4" s="755"/>
      <c r="AW4" s="755"/>
      <c r="AX4" s="741"/>
      <c r="AY4" s="718" t="s">
        <v>518</v>
      </c>
      <c r="AZ4" s="718"/>
      <c r="BA4" s="718"/>
      <c r="BB4" s="718"/>
      <c r="BC4" s="717"/>
      <c r="BD4" s="717"/>
      <c r="BE4" s="717"/>
      <c r="BF4" s="717"/>
      <c r="BG4" s="717"/>
      <c r="BH4" s="717"/>
      <c r="BI4" s="721"/>
      <c r="BJ4" s="714"/>
      <c r="BK4" s="720" t="s">
        <v>502</v>
      </c>
      <c r="BL4" s="717"/>
      <c r="BM4" s="714"/>
      <c r="BN4" s="712" t="s">
        <v>537</v>
      </c>
      <c r="BO4" s="712" t="s">
        <v>538</v>
      </c>
      <c r="BP4" s="713" t="s">
        <v>470</v>
      </c>
      <c r="BQ4" s="22"/>
      <c r="BR4" s="712"/>
      <c r="BS4" s="759"/>
      <c r="BT4" s="712" t="s">
        <v>550</v>
      </c>
      <c r="BU4" s="712"/>
      <c r="BV4" s="720" t="s">
        <v>502</v>
      </c>
      <c r="BW4" s="712"/>
      <c r="BX4" s="718"/>
      <c r="BY4" s="718"/>
      <c r="BZ4" s="718"/>
      <c r="CA4" s="718"/>
      <c r="CB4" s="718"/>
      <c r="CC4" s="719" t="s">
        <v>502</v>
      </c>
      <c r="CD4" s="758" t="s">
        <v>573</v>
      </c>
      <c r="CE4" s="758" t="s">
        <v>574</v>
      </c>
      <c r="CF4" s="758" t="s">
        <v>575</v>
      </c>
      <c r="CG4" s="758" t="s">
        <v>576</v>
      </c>
      <c r="CH4" s="718" t="s">
        <v>569</v>
      </c>
      <c r="CI4" s="718" t="s">
        <v>570</v>
      </c>
      <c r="CJ4" s="718" t="s">
        <v>571</v>
      </c>
      <c r="CK4" s="718" t="s">
        <v>572</v>
      </c>
      <c r="CL4" s="700"/>
      <c r="CM4" s="705" t="s">
        <v>867</v>
      </c>
      <c r="CN4" s="705" t="s">
        <v>868</v>
      </c>
      <c r="CO4" s="705" t="s">
        <v>869</v>
      </c>
      <c r="CP4" s="705" t="s">
        <v>470</v>
      </c>
      <c r="CQ4" s="714"/>
      <c r="CR4" s="712" t="s">
        <v>582</v>
      </c>
      <c r="CS4" s="712" t="s">
        <v>583</v>
      </c>
      <c r="CT4" s="714"/>
      <c r="CU4" s="712" t="s">
        <v>584</v>
      </c>
      <c r="CV4" s="712" t="s">
        <v>585</v>
      </c>
      <c r="CW4" s="714"/>
      <c r="CX4" s="744" t="s">
        <v>502</v>
      </c>
      <c r="CY4" s="717"/>
      <c r="CZ4" s="714"/>
      <c r="DA4" s="712" t="s">
        <v>582</v>
      </c>
      <c r="DB4" s="712" t="s">
        <v>583</v>
      </c>
      <c r="DC4" s="717"/>
      <c r="DD4" s="716" t="s">
        <v>603</v>
      </c>
      <c r="DE4" s="714"/>
      <c r="DF4" s="719" t="s">
        <v>604</v>
      </c>
      <c r="DG4" s="712"/>
      <c r="DH4" s="773"/>
      <c r="DI4" s="773"/>
      <c r="DJ4" s="776"/>
      <c r="DK4" s="780" t="s">
        <v>859</v>
      </c>
      <c r="DL4" s="778"/>
      <c r="DM4" s="779"/>
      <c r="DN4" s="773"/>
      <c r="DO4" s="708"/>
      <c r="DP4" s="749" t="s">
        <v>605</v>
      </c>
      <c r="DQ4" s="750"/>
      <c r="DR4" s="751"/>
      <c r="DS4" s="712"/>
      <c r="DT4" s="714"/>
      <c r="DU4" s="713" t="s">
        <v>582</v>
      </c>
      <c r="DV4" s="741" t="s">
        <v>583</v>
      </c>
      <c r="DW4" s="714"/>
      <c r="DX4" s="744" t="s">
        <v>584</v>
      </c>
      <c r="DY4" s="744" t="s">
        <v>623</v>
      </c>
      <c r="DZ4" s="714"/>
      <c r="EA4" s="720" t="s">
        <v>502</v>
      </c>
      <c r="EB4" s="717"/>
      <c r="EC4" s="714"/>
      <c r="ED4" s="712" t="s">
        <v>624</v>
      </c>
      <c r="EE4" s="712" t="s">
        <v>625</v>
      </c>
      <c r="EF4" s="712" t="s">
        <v>626</v>
      </c>
      <c r="EG4" s="712" t="s">
        <v>627</v>
      </c>
      <c r="EH4" s="712"/>
      <c r="EI4" s="714" t="s">
        <v>535</v>
      </c>
      <c r="EJ4" s="113"/>
      <c r="EK4" s="114"/>
      <c r="EL4" s="711" t="s">
        <v>536</v>
      </c>
      <c r="EM4" s="711" t="s">
        <v>655</v>
      </c>
      <c r="EN4" s="711" t="s">
        <v>636</v>
      </c>
      <c r="EO4" s="711" t="s">
        <v>637</v>
      </c>
      <c r="EP4" s="711" t="s">
        <v>638</v>
      </c>
      <c r="EQ4" s="711" t="s">
        <v>639</v>
      </c>
      <c r="ER4" s="711" t="s">
        <v>640</v>
      </c>
      <c r="ES4" s="714" t="s">
        <v>470</v>
      </c>
      <c r="ET4" s="114"/>
      <c r="EU4" s="712" t="s">
        <v>536</v>
      </c>
      <c r="EV4" s="712" t="s">
        <v>535</v>
      </c>
      <c r="EW4" s="712" t="s">
        <v>536</v>
      </c>
      <c r="EX4" s="712" t="s">
        <v>535</v>
      </c>
      <c r="EY4" s="712" t="s">
        <v>536</v>
      </c>
      <c r="EZ4" s="740"/>
      <c r="FA4" s="713" t="s">
        <v>535</v>
      </c>
      <c r="FB4" s="712" t="s">
        <v>536</v>
      </c>
      <c r="FC4" s="713" t="s">
        <v>535</v>
      </c>
      <c r="FD4" s="712" t="s">
        <v>536</v>
      </c>
      <c r="FE4" s="713" t="s">
        <v>535</v>
      </c>
      <c r="FF4" s="712" t="s">
        <v>536</v>
      </c>
      <c r="FG4" s="712" t="s">
        <v>675</v>
      </c>
      <c r="FH4" s="712"/>
      <c r="FI4" s="712" t="s">
        <v>676</v>
      </c>
      <c r="FJ4" s="712"/>
      <c r="FK4" s="712" t="s">
        <v>677</v>
      </c>
      <c r="FL4" s="712"/>
      <c r="FM4" s="712" t="s">
        <v>678</v>
      </c>
      <c r="FN4" s="712"/>
      <c r="FO4" s="712" t="s">
        <v>674</v>
      </c>
      <c r="FP4" s="712"/>
      <c r="FQ4" s="712"/>
      <c r="FR4" s="712"/>
      <c r="FS4" s="712" t="s">
        <v>698</v>
      </c>
      <c r="FT4" s="712"/>
      <c r="FU4" s="712" t="s">
        <v>679</v>
      </c>
      <c r="FV4" s="712"/>
      <c r="FW4" s="712" t="s">
        <v>680</v>
      </c>
      <c r="FX4" s="712"/>
      <c r="FY4" s="714"/>
      <c r="FZ4" s="712" t="s">
        <v>703</v>
      </c>
      <c r="GA4" s="716" t="s">
        <v>704</v>
      </c>
      <c r="GB4" s="714"/>
      <c r="GC4" s="712" t="s">
        <v>535</v>
      </c>
      <c r="GD4" s="712" t="s">
        <v>536</v>
      </c>
      <c r="GE4" s="717"/>
      <c r="GF4" s="717"/>
      <c r="GG4" s="717"/>
      <c r="GH4" s="717"/>
      <c r="GI4" s="717"/>
      <c r="GJ4" s="717"/>
      <c r="GK4" s="717"/>
      <c r="GL4" s="714"/>
      <c r="GM4" s="733" t="s">
        <v>502</v>
      </c>
      <c r="GN4" s="712" t="s">
        <v>883</v>
      </c>
      <c r="GO4" s="712" t="s">
        <v>884</v>
      </c>
      <c r="GP4" s="708" t="s">
        <v>885</v>
      </c>
      <c r="GQ4" s="712"/>
      <c r="GR4" s="712"/>
      <c r="GS4" s="712"/>
      <c r="GT4" s="712"/>
      <c r="GU4" s="719" t="s">
        <v>502</v>
      </c>
      <c r="GV4" s="714"/>
      <c r="GW4" s="719" t="s">
        <v>502</v>
      </c>
      <c r="GX4" s="717"/>
      <c r="GY4" s="712"/>
      <c r="GZ4" s="718"/>
      <c r="HA4" s="720" t="s">
        <v>732</v>
      </c>
      <c r="HB4" s="720" t="s">
        <v>733</v>
      </c>
      <c r="HC4" s="720" t="s">
        <v>734</v>
      </c>
      <c r="HD4" s="723" t="s">
        <v>735</v>
      </c>
      <c r="HE4" s="716" t="s">
        <v>736</v>
      </c>
      <c r="HF4" s="720" t="s">
        <v>732</v>
      </c>
      <c r="HG4" s="720" t="s">
        <v>733</v>
      </c>
      <c r="HH4" s="720" t="s">
        <v>734</v>
      </c>
      <c r="HI4" s="723" t="s">
        <v>735</v>
      </c>
      <c r="HJ4" s="716" t="s">
        <v>736</v>
      </c>
      <c r="HK4" s="720" t="s">
        <v>732</v>
      </c>
      <c r="HL4" s="720" t="s">
        <v>733</v>
      </c>
      <c r="HM4" s="720" t="s">
        <v>734</v>
      </c>
      <c r="HN4" s="723" t="s">
        <v>735</v>
      </c>
      <c r="HO4" s="716" t="s">
        <v>736</v>
      </c>
      <c r="HP4" s="720" t="s">
        <v>732</v>
      </c>
      <c r="HQ4" s="720" t="s">
        <v>733</v>
      </c>
      <c r="HR4" s="720" t="s">
        <v>734</v>
      </c>
      <c r="HS4" s="723" t="s">
        <v>735</v>
      </c>
      <c r="HT4" s="716" t="s">
        <v>736</v>
      </c>
      <c r="HU4" s="720" t="s">
        <v>732</v>
      </c>
      <c r="HV4" s="720" t="s">
        <v>733</v>
      </c>
      <c r="HW4" s="720" t="s">
        <v>734</v>
      </c>
      <c r="HX4" s="723" t="s">
        <v>735</v>
      </c>
      <c r="HY4" s="720" t="s">
        <v>736</v>
      </c>
      <c r="HZ4" s="720" t="s">
        <v>732</v>
      </c>
      <c r="IA4" s="720" t="s">
        <v>733</v>
      </c>
      <c r="IB4" s="720" t="s">
        <v>734</v>
      </c>
      <c r="IC4" s="723" t="s">
        <v>735</v>
      </c>
      <c r="ID4" s="720" t="s">
        <v>736</v>
      </c>
      <c r="IE4" s="720" t="s">
        <v>732</v>
      </c>
      <c r="IF4" s="720" t="s">
        <v>733</v>
      </c>
      <c r="IG4" s="720" t="s">
        <v>734</v>
      </c>
      <c r="IH4" s="723" t="s">
        <v>735</v>
      </c>
      <c r="II4" s="758" t="s">
        <v>736</v>
      </c>
      <c r="IJ4" s="757" t="s">
        <v>795</v>
      </c>
      <c r="IK4" s="757" t="s">
        <v>796</v>
      </c>
      <c r="IL4" s="757" t="s">
        <v>795</v>
      </c>
      <c r="IM4" s="757" t="s">
        <v>796</v>
      </c>
      <c r="IN4" s="757" t="s">
        <v>795</v>
      </c>
      <c r="IO4" s="757" t="s">
        <v>796</v>
      </c>
      <c r="IP4" s="757" t="s">
        <v>795</v>
      </c>
      <c r="IQ4" s="757" t="s">
        <v>796</v>
      </c>
      <c r="IR4" s="721"/>
      <c r="IS4" s="1"/>
      <c r="IT4" s="1"/>
      <c r="IU4" s="1"/>
      <c r="IV4" s="1"/>
    </row>
    <row r="5" spans="1:256" ht="12" customHeight="1" x14ac:dyDescent="0.2">
      <c r="A5" s="712"/>
      <c r="B5" s="712"/>
      <c r="C5" s="712"/>
      <c r="D5" s="721"/>
      <c r="E5" s="721"/>
      <c r="F5" s="712"/>
      <c r="G5" s="712"/>
      <c r="H5" s="712"/>
      <c r="I5" s="712"/>
      <c r="J5" s="712"/>
      <c r="K5" s="712"/>
      <c r="L5" s="712"/>
      <c r="M5" s="712"/>
      <c r="N5" s="712"/>
      <c r="O5" s="712"/>
      <c r="P5" s="712" t="s">
        <v>471</v>
      </c>
      <c r="Q5" s="712"/>
      <c r="R5" s="712"/>
      <c r="S5" s="712"/>
      <c r="T5" s="712"/>
      <c r="U5" s="712" t="s">
        <v>471</v>
      </c>
      <c r="V5" s="712"/>
      <c r="W5" s="712"/>
      <c r="X5" s="712"/>
      <c r="Y5" s="712"/>
      <c r="Z5" s="712" t="s">
        <v>471</v>
      </c>
      <c r="AA5" s="712"/>
      <c r="AB5" s="712"/>
      <c r="AC5" s="712"/>
      <c r="AD5" s="712"/>
      <c r="AE5" s="712" t="s">
        <v>519</v>
      </c>
      <c r="AF5" s="712" t="s">
        <v>520</v>
      </c>
      <c r="AG5" s="712" t="s">
        <v>521</v>
      </c>
      <c r="AH5" s="756" t="s">
        <v>522</v>
      </c>
      <c r="AI5" s="712" t="s">
        <v>519</v>
      </c>
      <c r="AJ5" s="712" t="s">
        <v>520</v>
      </c>
      <c r="AK5" s="712" t="s">
        <v>521</v>
      </c>
      <c r="AL5" s="756" t="s">
        <v>522</v>
      </c>
      <c r="AM5" s="712" t="s">
        <v>519</v>
      </c>
      <c r="AN5" s="712" t="s">
        <v>520</v>
      </c>
      <c r="AO5" s="712" t="s">
        <v>521</v>
      </c>
      <c r="AP5" s="756" t="s">
        <v>522</v>
      </c>
      <c r="AQ5" s="712" t="s">
        <v>519</v>
      </c>
      <c r="AR5" s="712" t="s">
        <v>523</v>
      </c>
      <c r="AS5" s="712" t="s">
        <v>521</v>
      </c>
      <c r="AT5" s="756" t="s">
        <v>522</v>
      </c>
      <c r="AU5" s="712" t="s">
        <v>519</v>
      </c>
      <c r="AV5" s="712" t="s">
        <v>520</v>
      </c>
      <c r="AW5" s="712" t="s">
        <v>521</v>
      </c>
      <c r="AX5" s="756" t="s">
        <v>522</v>
      </c>
      <c r="AY5" s="712" t="s">
        <v>519</v>
      </c>
      <c r="AZ5" s="712" t="s">
        <v>520</v>
      </c>
      <c r="BA5" s="712" t="s">
        <v>521</v>
      </c>
      <c r="BB5" s="756" t="s">
        <v>522</v>
      </c>
      <c r="BC5" s="717"/>
      <c r="BD5" s="717"/>
      <c r="BE5" s="717"/>
      <c r="BF5" s="717"/>
      <c r="BG5" s="717"/>
      <c r="BH5" s="717"/>
      <c r="BI5" s="721"/>
      <c r="BJ5" s="714"/>
      <c r="BK5" s="721"/>
      <c r="BL5" s="717"/>
      <c r="BM5" s="714"/>
      <c r="BN5" s="712"/>
      <c r="BO5" s="712"/>
      <c r="BP5" s="714"/>
      <c r="BQ5" s="719" t="s">
        <v>502</v>
      </c>
      <c r="BR5" s="712"/>
      <c r="BS5" s="759"/>
      <c r="BT5" s="712"/>
      <c r="BU5" s="712"/>
      <c r="BV5" s="721"/>
      <c r="BW5" s="712"/>
      <c r="BX5" s="718"/>
      <c r="BY5" s="718"/>
      <c r="BZ5" s="718"/>
      <c r="CA5" s="718"/>
      <c r="CB5" s="718"/>
      <c r="CC5" s="719"/>
      <c r="CD5" s="759"/>
      <c r="CE5" s="759"/>
      <c r="CF5" s="759"/>
      <c r="CG5" s="759"/>
      <c r="CH5" s="718"/>
      <c r="CI5" s="718"/>
      <c r="CJ5" s="718"/>
      <c r="CK5" s="718"/>
      <c r="CL5" s="700"/>
      <c r="CM5" s="705"/>
      <c r="CN5" s="705"/>
      <c r="CO5" s="705"/>
      <c r="CP5" s="705"/>
      <c r="CQ5" s="714"/>
      <c r="CR5" s="712"/>
      <c r="CS5" s="712"/>
      <c r="CT5" s="714"/>
      <c r="CU5" s="712"/>
      <c r="CV5" s="712"/>
      <c r="CW5" s="714"/>
      <c r="CX5" s="745"/>
      <c r="CY5" s="717"/>
      <c r="CZ5" s="714"/>
      <c r="DA5" s="712"/>
      <c r="DB5" s="712"/>
      <c r="DC5" s="717"/>
      <c r="DD5" s="717"/>
      <c r="DE5" s="714"/>
      <c r="DF5" s="719"/>
      <c r="DG5" s="712"/>
      <c r="DH5" s="773"/>
      <c r="DI5" s="773"/>
      <c r="DJ5" s="776"/>
      <c r="DK5" s="781" t="s">
        <v>606</v>
      </c>
      <c r="DL5" s="781" t="s">
        <v>607</v>
      </c>
      <c r="DM5" s="781" t="s">
        <v>608</v>
      </c>
      <c r="DN5" s="773"/>
      <c r="DO5" s="708"/>
      <c r="DP5" s="720" t="s">
        <v>606</v>
      </c>
      <c r="DQ5" s="720" t="s">
        <v>607</v>
      </c>
      <c r="DR5" s="720" t="s">
        <v>608</v>
      </c>
      <c r="DS5" s="712"/>
      <c r="DT5" s="714"/>
      <c r="DU5" s="714"/>
      <c r="DV5" s="742"/>
      <c r="DW5" s="714"/>
      <c r="DX5" s="745"/>
      <c r="DY5" s="745"/>
      <c r="DZ5" s="714"/>
      <c r="EA5" s="721"/>
      <c r="EB5" s="717"/>
      <c r="EC5" s="714"/>
      <c r="ED5" s="712"/>
      <c r="EE5" s="712"/>
      <c r="EF5" s="712"/>
      <c r="EG5" s="712"/>
      <c r="EH5" s="712"/>
      <c r="EI5" s="714"/>
      <c r="EJ5" s="712" t="s">
        <v>641</v>
      </c>
      <c r="EK5" s="712" t="s">
        <v>642</v>
      </c>
      <c r="EL5" s="712"/>
      <c r="EM5" s="712"/>
      <c r="EN5" s="712"/>
      <c r="EO5" s="712"/>
      <c r="EP5" s="712"/>
      <c r="EQ5" s="712"/>
      <c r="ER5" s="712"/>
      <c r="ES5" s="714"/>
      <c r="ET5" s="718" t="s">
        <v>502</v>
      </c>
      <c r="EU5" s="712"/>
      <c r="EV5" s="712"/>
      <c r="EW5" s="712"/>
      <c r="EX5" s="712"/>
      <c r="EY5" s="712"/>
      <c r="EZ5" s="740"/>
      <c r="FA5" s="714"/>
      <c r="FB5" s="712"/>
      <c r="FC5" s="714"/>
      <c r="FD5" s="712"/>
      <c r="FE5" s="714"/>
      <c r="FF5" s="712"/>
      <c r="FG5" s="712" t="s">
        <v>535</v>
      </c>
      <c r="FH5" s="712" t="s">
        <v>536</v>
      </c>
      <c r="FI5" s="712" t="s">
        <v>535</v>
      </c>
      <c r="FJ5" s="712" t="s">
        <v>536</v>
      </c>
      <c r="FK5" s="712" t="s">
        <v>535</v>
      </c>
      <c r="FL5" s="712" t="s">
        <v>536</v>
      </c>
      <c r="FM5" s="712" t="s">
        <v>535</v>
      </c>
      <c r="FN5" s="712" t="s">
        <v>536</v>
      </c>
      <c r="FO5" s="736" t="s">
        <v>535</v>
      </c>
      <c r="FP5" s="737"/>
      <c r="FQ5" s="738"/>
      <c r="FR5" s="708" t="s">
        <v>536</v>
      </c>
      <c r="FS5" s="712" t="s">
        <v>535</v>
      </c>
      <c r="FT5" s="712" t="s">
        <v>536</v>
      </c>
      <c r="FU5" s="712" t="s">
        <v>535</v>
      </c>
      <c r="FV5" s="712" t="s">
        <v>536</v>
      </c>
      <c r="FW5" s="712" t="s">
        <v>535</v>
      </c>
      <c r="FX5" s="712" t="s">
        <v>536</v>
      </c>
      <c r="FY5" s="714"/>
      <c r="FZ5" s="712"/>
      <c r="GA5" s="717"/>
      <c r="GB5" s="714"/>
      <c r="GC5" s="712"/>
      <c r="GD5" s="712"/>
      <c r="GE5" s="717"/>
      <c r="GF5" s="717"/>
      <c r="GG5" s="717"/>
      <c r="GH5" s="717"/>
      <c r="GI5" s="717"/>
      <c r="GJ5" s="717"/>
      <c r="GK5" s="717"/>
      <c r="GL5" s="717"/>
      <c r="GM5" s="734"/>
      <c r="GN5" s="712"/>
      <c r="GO5" s="712"/>
      <c r="GP5" s="708"/>
      <c r="GQ5" s="712"/>
      <c r="GR5" s="712"/>
      <c r="GS5" s="712"/>
      <c r="GT5" s="712"/>
      <c r="GU5" s="719"/>
      <c r="GV5" s="714"/>
      <c r="GW5" s="719"/>
      <c r="GX5" s="717"/>
      <c r="GY5" s="712"/>
      <c r="GZ5" s="718"/>
      <c r="HA5" s="721"/>
      <c r="HB5" s="721"/>
      <c r="HC5" s="721"/>
      <c r="HD5" s="705"/>
      <c r="HE5" s="717"/>
      <c r="HF5" s="721"/>
      <c r="HG5" s="721"/>
      <c r="HH5" s="721"/>
      <c r="HI5" s="705"/>
      <c r="HJ5" s="717"/>
      <c r="HK5" s="721"/>
      <c r="HL5" s="721"/>
      <c r="HM5" s="721"/>
      <c r="HN5" s="705"/>
      <c r="HO5" s="717"/>
      <c r="HP5" s="721"/>
      <c r="HQ5" s="721"/>
      <c r="HR5" s="721"/>
      <c r="HS5" s="705"/>
      <c r="HT5" s="717"/>
      <c r="HU5" s="721"/>
      <c r="HV5" s="721"/>
      <c r="HW5" s="721"/>
      <c r="HX5" s="705"/>
      <c r="HY5" s="721"/>
      <c r="HZ5" s="721"/>
      <c r="IA5" s="721"/>
      <c r="IB5" s="721"/>
      <c r="IC5" s="705"/>
      <c r="ID5" s="721"/>
      <c r="IE5" s="721"/>
      <c r="IF5" s="721"/>
      <c r="IG5" s="721"/>
      <c r="IH5" s="705"/>
      <c r="II5" s="721"/>
      <c r="IJ5" s="757"/>
      <c r="IK5" s="757"/>
      <c r="IL5" s="757"/>
      <c r="IM5" s="757"/>
      <c r="IN5" s="757"/>
      <c r="IO5" s="757"/>
      <c r="IP5" s="757"/>
      <c r="IQ5" s="757"/>
      <c r="IR5" s="155" t="str">
        <f>IF($HY$8=0,"",IF(OR(MAX($HY$6,$IR$8)&gt;=100,MAX($HY$8,$IR$6)&gt;=250),"特定",IF(OR(MAX($HY$6,$IR$8)&gt;=50,MAX($HY$8,$IR$6)&gt;=100),"多数","その他")))</f>
        <v/>
      </c>
      <c r="IS5" s="153"/>
      <c r="IT5" s="153"/>
      <c r="IU5" s="153"/>
      <c r="IV5" s="153"/>
    </row>
    <row r="6" spans="1:256" x14ac:dyDescent="0.2">
      <c r="A6" s="712"/>
      <c r="B6" s="712"/>
      <c r="C6" s="712"/>
      <c r="D6" s="722"/>
      <c r="E6" s="72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56"/>
      <c r="AI6" s="712"/>
      <c r="AJ6" s="712"/>
      <c r="AK6" s="712"/>
      <c r="AL6" s="756"/>
      <c r="AM6" s="712"/>
      <c r="AN6" s="712"/>
      <c r="AO6" s="712"/>
      <c r="AP6" s="756"/>
      <c r="AQ6" s="712"/>
      <c r="AR6" s="712"/>
      <c r="AS6" s="712"/>
      <c r="AT6" s="756"/>
      <c r="AU6" s="712"/>
      <c r="AV6" s="712"/>
      <c r="AW6" s="712"/>
      <c r="AX6" s="756"/>
      <c r="AY6" s="712"/>
      <c r="AZ6" s="712"/>
      <c r="BA6" s="712"/>
      <c r="BB6" s="756"/>
      <c r="BC6" s="711"/>
      <c r="BD6" s="711"/>
      <c r="BE6" s="711"/>
      <c r="BF6" s="711"/>
      <c r="BG6" s="711"/>
      <c r="BH6" s="711"/>
      <c r="BI6" s="722"/>
      <c r="BJ6" s="715"/>
      <c r="BK6" s="722"/>
      <c r="BL6" s="711"/>
      <c r="BM6" s="715"/>
      <c r="BN6" s="712"/>
      <c r="BO6" s="712"/>
      <c r="BP6" s="715"/>
      <c r="BQ6" s="719"/>
      <c r="BR6" s="712"/>
      <c r="BS6" s="760"/>
      <c r="BT6" s="712"/>
      <c r="BU6" s="712"/>
      <c r="BV6" s="722"/>
      <c r="BW6" s="712"/>
      <c r="BX6" s="718"/>
      <c r="BY6" s="718"/>
      <c r="BZ6" s="718"/>
      <c r="CA6" s="718"/>
      <c r="CB6" s="718"/>
      <c r="CC6" s="719"/>
      <c r="CD6" s="760"/>
      <c r="CE6" s="760"/>
      <c r="CF6" s="760"/>
      <c r="CG6" s="760"/>
      <c r="CH6" s="718"/>
      <c r="CI6" s="718"/>
      <c r="CJ6" s="718"/>
      <c r="CK6" s="718"/>
      <c r="CL6" s="701"/>
      <c r="CM6" s="706"/>
      <c r="CN6" s="706"/>
      <c r="CO6" s="706"/>
      <c r="CP6" s="706"/>
      <c r="CQ6" s="715"/>
      <c r="CR6" s="712"/>
      <c r="CS6" s="712"/>
      <c r="CT6" s="715"/>
      <c r="CU6" s="712"/>
      <c r="CV6" s="712"/>
      <c r="CW6" s="715"/>
      <c r="CX6" s="746"/>
      <c r="CY6" s="711"/>
      <c r="CZ6" s="715"/>
      <c r="DA6" s="712"/>
      <c r="DB6" s="712"/>
      <c r="DC6" s="711"/>
      <c r="DD6" s="711"/>
      <c r="DE6" s="715"/>
      <c r="DF6" s="719"/>
      <c r="DG6" s="712"/>
      <c r="DH6" s="774"/>
      <c r="DI6" s="774"/>
      <c r="DJ6" s="777"/>
      <c r="DK6" s="782"/>
      <c r="DL6" s="782"/>
      <c r="DM6" s="782"/>
      <c r="DN6" s="774"/>
      <c r="DO6" s="708"/>
      <c r="DP6" s="722"/>
      <c r="DQ6" s="722"/>
      <c r="DR6" s="722"/>
      <c r="DS6" s="712"/>
      <c r="DT6" s="715"/>
      <c r="DU6" s="715"/>
      <c r="DV6" s="743"/>
      <c r="DW6" s="715"/>
      <c r="DX6" s="746"/>
      <c r="DY6" s="746"/>
      <c r="DZ6" s="715"/>
      <c r="EA6" s="722"/>
      <c r="EB6" s="711"/>
      <c r="EC6" s="715"/>
      <c r="ED6" s="712"/>
      <c r="EE6" s="712"/>
      <c r="EF6" s="712"/>
      <c r="EG6" s="712"/>
      <c r="EH6" s="712"/>
      <c r="EI6" s="715"/>
      <c r="EJ6" s="712"/>
      <c r="EK6" s="712"/>
      <c r="EL6" s="712"/>
      <c r="EM6" s="712"/>
      <c r="EN6" s="712"/>
      <c r="EO6" s="712"/>
      <c r="EP6" s="712"/>
      <c r="EQ6" s="712"/>
      <c r="ER6" s="712"/>
      <c r="ES6" s="715"/>
      <c r="ET6" s="718"/>
      <c r="EU6" s="712"/>
      <c r="EV6" s="712"/>
      <c r="EW6" s="712"/>
      <c r="EX6" s="712"/>
      <c r="EY6" s="712"/>
      <c r="EZ6" s="740"/>
      <c r="FA6" s="715"/>
      <c r="FB6" s="712"/>
      <c r="FC6" s="715"/>
      <c r="FD6" s="712"/>
      <c r="FE6" s="715"/>
      <c r="FF6" s="712"/>
      <c r="FG6" s="712"/>
      <c r="FH6" s="712"/>
      <c r="FI6" s="712"/>
      <c r="FJ6" s="712"/>
      <c r="FK6" s="712"/>
      <c r="FL6" s="712"/>
      <c r="FM6" s="712"/>
      <c r="FN6" s="712"/>
      <c r="FO6" s="117"/>
      <c r="FP6" s="107" t="s">
        <v>697</v>
      </c>
      <c r="FQ6" s="107" t="s">
        <v>681</v>
      </c>
      <c r="FR6" s="708"/>
      <c r="FS6" s="712"/>
      <c r="FT6" s="712"/>
      <c r="FU6" s="712"/>
      <c r="FV6" s="712"/>
      <c r="FW6" s="712"/>
      <c r="FX6" s="712"/>
      <c r="FY6" s="715"/>
      <c r="FZ6" s="712"/>
      <c r="GA6" s="711"/>
      <c r="GB6" s="715"/>
      <c r="GC6" s="712"/>
      <c r="GD6" s="712"/>
      <c r="GE6" s="711"/>
      <c r="GF6" s="711"/>
      <c r="GG6" s="711"/>
      <c r="GH6" s="711"/>
      <c r="GI6" s="711"/>
      <c r="GJ6" s="711"/>
      <c r="GK6" s="711"/>
      <c r="GL6" s="711"/>
      <c r="GM6" s="735"/>
      <c r="GN6" s="712"/>
      <c r="GO6" s="712"/>
      <c r="GP6" s="708"/>
      <c r="GQ6" s="712"/>
      <c r="GR6" s="712"/>
      <c r="GS6" s="712"/>
      <c r="GT6" s="712"/>
      <c r="GU6" s="719"/>
      <c r="GV6" s="715"/>
      <c r="GW6" s="719"/>
      <c r="GX6" s="152" t="str">
        <f>IF(GX8="","",IF(GX8&gt;=100,"特定",IF(AND(GX8&gt;=50,GX8&lt;100),"多数","その他")))</f>
        <v>特定</v>
      </c>
      <c r="GY6" s="712"/>
      <c r="GZ6" s="718"/>
      <c r="HA6" s="722"/>
      <c r="HB6" s="722"/>
      <c r="HC6" s="722"/>
      <c r="HD6" s="706"/>
      <c r="HE6" s="152">
        <f>MAX(HA8:HD8)</f>
        <v>0</v>
      </c>
      <c r="HF6" s="722"/>
      <c r="HG6" s="722"/>
      <c r="HH6" s="722"/>
      <c r="HI6" s="706"/>
      <c r="HJ6" s="152">
        <f>MAX(HF8:HI8)</f>
        <v>0</v>
      </c>
      <c r="HK6" s="722"/>
      <c r="HL6" s="722"/>
      <c r="HM6" s="722"/>
      <c r="HN6" s="706"/>
      <c r="HO6" s="152">
        <f>MAX(HK8:HN8)</f>
        <v>0</v>
      </c>
      <c r="HP6" s="722"/>
      <c r="HQ6" s="722"/>
      <c r="HR6" s="722"/>
      <c r="HS6" s="706"/>
      <c r="HT6" s="152">
        <f>MAX(HP8:HS8)</f>
        <v>0</v>
      </c>
      <c r="HU6" s="722"/>
      <c r="HV6" s="722"/>
      <c r="HW6" s="722"/>
      <c r="HX6" s="706"/>
      <c r="HY6" s="152">
        <f>MAX(HU8:HX8)</f>
        <v>0</v>
      </c>
      <c r="HZ6" s="722"/>
      <c r="IA6" s="722"/>
      <c r="IB6" s="722"/>
      <c r="IC6" s="706"/>
      <c r="ID6" s="722"/>
      <c r="IE6" s="722"/>
      <c r="IF6" s="722"/>
      <c r="IG6" s="722"/>
      <c r="IH6" s="706"/>
      <c r="II6" s="722"/>
      <c r="IJ6" s="150">
        <f>IJ8*IK8</f>
        <v>0</v>
      </c>
      <c r="IK6" s="150"/>
      <c r="IL6" s="150">
        <f>IL8*IM8</f>
        <v>0</v>
      </c>
      <c r="IM6" s="150"/>
      <c r="IN6" s="150">
        <f>IN8*IO8</f>
        <v>0</v>
      </c>
      <c r="IO6" s="150"/>
      <c r="IP6" s="150">
        <f>IP8*IQ8</f>
        <v>0</v>
      </c>
      <c r="IQ6" s="154"/>
      <c r="IR6" s="151">
        <f>SUM(IJ6:IP6)</f>
        <v>0</v>
      </c>
      <c r="IS6" s="1"/>
      <c r="IT6" s="1"/>
      <c r="IU6" s="1"/>
      <c r="IV6" s="1"/>
    </row>
    <row r="7" spans="1:256" x14ac:dyDescent="0.2">
      <c r="A7" s="109" t="s">
        <v>225</v>
      </c>
      <c r="B7" s="109" t="s">
        <v>452</v>
      </c>
      <c r="C7" s="109" t="s">
        <v>453</v>
      </c>
      <c r="D7" s="109" t="s">
        <v>492</v>
      </c>
      <c r="E7" s="109" t="s">
        <v>455</v>
      </c>
      <c r="F7" s="109" t="s">
        <v>456</v>
      </c>
      <c r="G7" s="109" t="s">
        <v>457</v>
      </c>
      <c r="H7" s="109" t="s">
        <v>458</v>
      </c>
      <c r="I7" s="109" t="s">
        <v>460</v>
      </c>
      <c r="J7" s="109" t="s">
        <v>461</v>
      </c>
      <c r="K7" s="109" t="s">
        <v>472</v>
      </c>
      <c r="L7" s="109" t="s">
        <v>473</v>
      </c>
      <c r="M7" s="109" t="s">
        <v>474</v>
      </c>
      <c r="N7" s="109" t="s">
        <v>475</v>
      </c>
      <c r="O7" s="109" t="s">
        <v>476</v>
      </c>
      <c r="P7" s="109" t="s">
        <v>477</v>
      </c>
      <c r="Q7" s="109" t="s">
        <v>478</v>
      </c>
      <c r="R7" s="109" t="s">
        <v>479</v>
      </c>
      <c r="S7" s="109" t="s">
        <v>480</v>
      </c>
      <c r="T7" s="109" t="s">
        <v>481</v>
      </c>
      <c r="U7" s="109" t="s">
        <v>482</v>
      </c>
      <c r="V7" s="109" t="s">
        <v>483</v>
      </c>
      <c r="W7" s="109" t="s">
        <v>484</v>
      </c>
      <c r="X7" s="109" t="s">
        <v>485</v>
      </c>
      <c r="Y7" s="109" t="s">
        <v>486</v>
      </c>
      <c r="Z7" s="109" t="s">
        <v>487</v>
      </c>
      <c r="AA7" s="109" t="s">
        <v>488</v>
      </c>
      <c r="AB7" s="109" t="s">
        <v>489</v>
      </c>
      <c r="AC7" s="109" t="s">
        <v>490</v>
      </c>
      <c r="AD7" s="109" t="s">
        <v>491</v>
      </c>
      <c r="AE7" s="110" t="s">
        <v>524</v>
      </c>
      <c r="AF7" s="110" t="s">
        <v>525</v>
      </c>
      <c r="AG7" s="110" t="s">
        <v>526</v>
      </c>
      <c r="AH7" s="110" t="s">
        <v>527</v>
      </c>
      <c r="AI7" s="110" t="s">
        <v>528</v>
      </c>
      <c r="AJ7" s="110" t="s">
        <v>529</v>
      </c>
      <c r="AK7" s="110" t="s">
        <v>530</v>
      </c>
      <c r="AL7" s="110" t="s">
        <v>531</v>
      </c>
      <c r="AM7" s="110" t="s">
        <v>514</v>
      </c>
      <c r="AN7" s="110"/>
      <c r="AO7" s="110"/>
      <c r="AP7" s="110"/>
      <c r="AQ7" s="110" t="s">
        <v>532</v>
      </c>
      <c r="AR7" s="110"/>
      <c r="AS7" s="110"/>
      <c r="AT7" s="110"/>
      <c r="AU7" s="110" t="s">
        <v>533</v>
      </c>
      <c r="AV7" s="110"/>
      <c r="AW7" s="110"/>
      <c r="AX7" s="110"/>
      <c r="AY7" s="110" t="s">
        <v>515</v>
      </c>
      <c r="AZ7" s="110"/>
      <c r="BA7" s="110"/>
      <c r="BB7" s="110"/>
      <c r="BC7" s="110" t="s">
        <v>503</v>
      </c>
      <c r="BD7" s="110" t="s">
        <v>504</v>
      </c>
      <c r="BE7" s="110" t="s">
        <v>505</v>
      </c>
      <c r="BF7" s="110" t="s">
        <v>506</v>
      </c>
      <c r="BG7" s="110" t="s">
        <v>507</v>
      </c>
      <c r="BH7" s="110" t="s">
        <v>508</v>
      </c>
      <c r="BI7" s="110" t="s">
        <v>509</v>
      </c>
      <c r="BJ7" s="110" t="s">
        <v>510</v>
      </c>
      <c r="BK7" s="110" t="s">
        <v>511</v>
      </c>
      <c r="BL7" s="110"/>
      <c r="BM7" s="110" t="s">
        <v>545</v>
      </c>
      <c r="BN7" s="110" t="s">
        <v>539</v>
      </c>
      <c r="BO7" s="110" t="s">
        <v>540</v>
      </c>
      <c r="BP7" s="110" t="s">
        <v>541</v>
      </c>
      <c r="BQ7" s="110" t="s">
        <v>542</v>
      </c>
      <c r="BR7" s="110" t="s">
        <v>543</v>
      </c>
      <c r="BS7" s="110" t="s">
        <v>551</v>
      </c>
      <c r="BT7" s="110" t="s">
        <v>552</v>
      </c>
      <c r="BU7" s="110" t="s">
        <v>553</v>
      </c>
      <c r="BV7" s="110" t="s">
        <v>554</v>
      </c>
      <c r="BW7" s="110" t="s">
        <v>555</v>
      </c>
      <c r="BX7" s="110" t="s">
        <v>561</v>
      </c>
      <c r="BY7" s="110" t="s">
        <v>562</v>
      </c>
      <c r="BZ7" s="110" t="s">
        <v>563</v>
      </c>
      <c r="CA7" s="110" t="s">
        <v>564</v>
      </c>
      <c r="CB7" s="110" t="s">
        <v>565</v>
      </c>
      <c r="CC7" s="110" t="s">
        <v>566</v>
      </c>
      <c r="CD7" s="110" t="s">
        <v>573</v>
      </c>
      <c r="CE7" s="110" t="s">
        <v>574</v>
      </c>
      <c r="CF7" s="110" t="s">
        <v>575</v>
      </c>
      <c r="CG7" s="110" t="s">
        <v>576</v>
      </c>
      <c r="CH7" s="110" t="s">
        <v>569</v>
      </c>
      <c r="CI7" s="110" t="s">
        <v>570</v>
      </c>
      <c r="CJ7" s="110" t="s">
        <v>571</v>
      </c>
      <c r="CK7" s="110" t="s">
        <v>572</v>
      </c>
      <c r="CL7" s="110" t="s">
        <v>870</v>
      </c>
      <c r="CM7" s="110" t="s">
        <v>871</v>
      </c>
      <c r="CN7" s="110" t="s">
        <v>872</v>
      </c>
      <c r="CO7" s="110" t="s">
        <v>873</v>
      </c>
      <c r="CP7" s="110" t="s">
        <v>874</v>
      </c>
      <c r="CQ7" s="110" t="s">
        <v>586</v>
      </c>
      <c r="CR7" s="110" t="s">
        <v>587</v>
      </c>
      <c r="CS7" s="110" t="s">
        <v>588</v>
      </c>
      <c r="CT7" s="110" t="s">
        <v>589</v>
      </c>
      <c r="CU7" s="110" t="s">
        <v>590</v>
      </c>
      <c r="CV7" s="110" t="s">
        <v>591</v>
      </c>
      <c r="CW7" s="110" t="s">
        <v>592</v>
      </c>
      <c r="CX7" s="110" t="s">
        <v>593</v>
      </c>
      <c r="CY7" s="110" t="s">
        <v>594</v>
      </c>
      <c r="CZ7" s="110" t="s">
        <v>596</v>
      </c>
      <c r="DA7" s="110" t="s">
        <v>597</v>
      </c>
      <c r="DB7" s="110" t="s">
        <v>598</v>
      </c>
      <c r="DC7" s="110" t="s">
        <v>599</v>
      </c>
      <c r="DD7" s="110"/>
      <c r="DE7" s="110" t="s">
        <v>600</v>
      </c>
      <c r="DF7" s="110" t="s">
        <v>601</v>
      </c>
      <c r="DG7" s="110" t="s">
        <v>595</v>
      </c>
      <c r="DH7" s="270"/>
      <c r="DI7" s="270"/>
      <c r="DJ7" s="270" t="s">
        <v>609</v>
      </c>
      <c r="DK7" s="270" t="s">
        <v>610</v>
      </c>
      <c r="DL7" s="270" t="s">
        <v>611</v>
      </c>
      <c r="DM7" s="270" t="s">
        <v>612</v>
      </c>
      <c r="DN7" s="270" t="s">
        <v>613</v>
      </c>
      <c r="DO7" s="110" t="s">
        <v>609</v>
      </c>
      <c r="DP7" s="110" t="s">
        <v>610</v>
      </c>
      <c r="DQ7" s="110" t="s">
        <v>611</v>
      </c>
      <c r="DR7" s="110" t="s">
        <v>612</v>
      </c>
      <c r="DS7" s="110" t="s">
        <v>613</v>
      </c>
      <c r="DT7" s="110" t="s">
        <v>615</v>
      </c>
      <c r="DU7" s="110" t="s">
        <v>616</v>
      </c>
      <c r="DV7" s="110" t="s">
        <v>617</v>
      </c>
      <c r="DW7" s="110" t="s">
        <v>618</v>
      </c>
      <c r="DX7" s="110" t="s">
        <v>619</v>
      </c>
      <c r="DY7" s="110"/>
      <c r="DZ7" s="110" t="s">
        <v>620</v>
      </c>
      <c r="EA7" s="110" t="s">
        <v>621</v>
      </c>
      <c r="EB7" s="110" t="s">
        <v>622</v>
      </c>
      <c r="EC7" s="110" t="s">
        <v>628</v>
      </c>
      <c r="ED7" s="110" t="s">
        <v>629</v>
      </c>
      <c r="EE7" s="110" t="s">
        <v>630</v>
      </c>
      <c r="EF7" s="110" t="s">
        <v>631</v>
      </c>
      <c r="EG7" s="110" t="s">
        <v>632</v>
      </c>
      <c r="EH7" s="110" t="s">
        <v>633</v>
      </c>
      <c r="EI7" s="110" t="s">
        <v>643</v>
      </c>
      <c r="EJ7" s="110" t="s">
        <v>644</v>
      </c>
      <c r="EK7" s="110" t="s">
        <v>645</v>
      </c>
      <c r="EL7" s="110" t="s">
        <v>646</v>
      </c>
      <c r="EM7" s="110" t="s">
        <v>656</v>
      </c>
      <c r="EN7" s="110" t="s">
        <v>647</v>
      </c>
      <c r="EO7" s="110" t="s">
        <v>648</v>
      </c>
      <c r="EP7" s="110" t="s">
        <v>649</v>
      </c>
      <c r="EQ7" s="110" t="s">
        <v>650</v>
      </c>
      <c r="ER7" s="110" t="s">
        <v>651</v>
      </c>
      <c r="ES7" s="110" t="s">
        <v>652</v>
      </c>
      <c r="ET7" s="110" t="s">
        <v>653</v>
      </c>
      <c r="EU7" s="110" t="s">
        <v>657</v>
      </c>
      <c r="EV7" s="109" t="s">
        <v>706</v>
      </c>
      <c r="EW7" s="109" t="s">
        <v>707</v>
      </c>
      <c r="EX7" s="109" t="s">
        <v>708</v>
      </c>
      <c r="EY7" s="109" t="s">
        <v>709</v>
      </c>
      <c r="EZ7" s="109" t="s">
        <v>662</v>
      </c>
      <c r="FA7" s="110" t="s">
        <v>666</v>
      </c>
      <c r="FB7" s="110" t="s">
        <v>667</v>
      </c>
      <c r="FC7" s="110" t="s">
        <v>668</v>
      </c>
      <c r="FD7" s="110" t="s">
        <v>669</v>
      </c>
      <c r="FE7" s="110" t="s">
        <v>670</v>
      </c>
      <c r="FF7" s="110" t="s">
        <v>671</v>
      </c>
      <c r="FG7" s="110" t="s">
        <v>682</v>
      </c>
      <c r="FH7" s="110" t="s">
        <v>683</v>
      </c>
      <c r="FI7" s="110" t="s">
        <v>684</v>
      </c>
      <c r="FJ7" s="110" t="s">
        <v>685</v>
      </c>
      <c r="FK7" s="110" t="s">
        <v>686</v>
      </c>
      <c r="FL7" s="110" t="s">
        <v>687</v>
      </c>
      <c r="FM7" s="110" t="s">
        <v>688</v>
      </c>
      <c r="FN7" s="110" t="s">
        <v>689</v>
      </c>
      <c r="FO7" s="110" t="s">
        <v>690</v>
      </c>
      <c r="FP7" s="109" t="s">
        <v>691</v>
      </c>
      <c r="FQ7" s="109" t="s">
        <v>692</v>
      </c>
      <c r="FR7" s="110" t="s">
        <v>693</v>
      </c>
      <c r="FS7" s="110" t="s">
        <v>710</v>
      </c>
      <c r="FT7" s="110" t="s">
        <v>711</v>
      </c>
      <c r="FU7" s="110" t="s">
        <v>694</v>
      </c>
      <c r="FV7" s="110" t="s">
        <v>695</v>
      </c>
      <c r="FW7" s="110" t="s">
        <v>712</v>
      </c>
      <c r="FX7" s="110" t="s">
        <v>696</v>
      </c>
      <c r="FY7" s="110" t="s">
        <v>705</v>
      </c>
      <c r="FZ7" s="110" t="s">
        <v>703</v>
      </c>
      <c r="GA7" s="109" t="s">
        <v>704</v>
      </c>
      <c r="GB7" s="110" t="s">
        <v>713</v>
      </c>
      <c r="GC7" s="110" t="s">
        <v>701</v>
      </c>
      <c r="GD7" s="110" t="s">
        <v>702</v>
      </c>
      <c r="GE7" s="110" t="s">
        <v>721</v>
      </c>
      <c r="GF7" s="110" t="s">
        <v>722</v>
      </c>
      <c r="GG7" s="110" t="s">
        <v>723</v>
      </c>
      <c r="GH7" s="110" t="s">
        <v>724</v>
      </c>
      <c r="GI7" s="110" t="s">
        <v>725</v>
      </c>
      <c r="GJ7" s="110" t="s">
        <v>726</v>
      </c>
      <c r="GK7" s="110" t="s">
        <v>727</v>
      </c>
      <c r="GL7" s="110" t="s">
        <v>728</v>
      </c>
      <c r="GM7" s="110" t="s">
        <v>729</v>
      </c>
      <c r="GN7" s="110" t="s">
        <v>886</v>
      </c>
      <c r="GO7" s="110" t="s">
        <v>887</v>
      </c>
      <c r="GP7" s="110" t="s">
        <v>888</v>
      </c>
      <c r="GQ7" s="110" t="s">
        <v>889</v>
      </c>
      <c r="GR7" s="110" t="s">
        <v>890</v>
      </c>
      <c r="GS7" s="110" t="s">
        <v>891</v>
      </c>
      <c r="GT7" s="110" t="s">
        <v>892</v>
      </c>
      <c r="GU7" s="110" t="s">
        <v>893</v>
      </c>
      <c r="GV7" s="110" t="s">
        <v>894</v>
      </c>
      <c r="GW7" s="110" t="s">
        <v>895</v>
      </c>
      <c r="GX7" s="110" t="s">
        <v>896</v>
      </c>
      <c r="GY7" s="110" t="s">
        <v>897</v>
      </c>
      <c r="GZ7" s="110" t="s">
        <v>898</v>
      </c>
      <c r="HA7" s="110" t="s">
        <v>762</v>
      </c>
      <c r="HB7" s="110" t="s">
        <v>763</v>
      </c>
      <c r="HC7" s="110" t="s">
        <v>764</v>
      </c>
      <c r="HD7" s="110" t="s">
        <v>765</v>
      </c>
      <c r="HE7" s="110" t="s">
        <v>766</v>
      </c>
      <c r="HF7" s="110" t="s">
        <v>767</v>
      </c>
      <c r="HG7" s="110" t="s">
        <v>768</v>
      </c>
      <c r="HH7" s="110" t="s">
        <v>769</v>
      </c>
      <c r="HI7" s="110" t="s">
        <v>770</v>
      </c>
      <c r="HJ7" s="110" t="s">
        <v>771</v>
      </c>
      <c r="HK7" s="110" t="s">
        <v>772</v>
      </c>
      <c r="HL7" s="110" t="s">
        <v>773</v>
      </c>
      <c r="HM7" s="110" t="s">
        <v>774</v>
      </c>
      <c r="HN7" s="110" t="s">
        <v>775</v>
      </c>
      <c r="HO7" s="110" t="s">
        <v>776</v>
      </c>
      <c r="HP7" s="110" t="s">
        <v>777</v>
      </c>
      <c r="HQ7" s="110" t="s">
        <v>778</v>
      </c>
      <c r="HR7" s="110" t="s">
        <v>779</v>
      </c>
      <c r="HS7" s="110" t="s">
        <v>780</v>
      </c>
      <c r="HT7" s="110" t="s">
        <v>781</v>
      </c>
      <c r="HU7" s="110" t="s">
        <v>737</v>
      </c>
      <c r="HV7" s="110" t="s">
        <v>738</v>
      </c>
      <c r="HW7" s="110" t="s">
        <v>739</v>
      </c>
      <c r="HX7" s="110" t="s">
        <v>740</v>
      </c>
      <c r="HY7" s="110" t="s">
        <v>741</v>
      </c>
      <c r="HZ7" s="110" t="s">
        <v>737</v>
      </c>
      <c r="IA7" s="110" t="s">
        <v>738</v>
      </c>
      <c r="IB7" s="110" t="s">
        <v>739</v>
      </c>
      <c r="IC7" s="110" t="s">
        <v>740</v>
      </c>
      <c r="ID7" s="110" t="s">
        <v>741</v>
      </c>
      <c r="IE7" s="110" t="s">
        <v>742</v>
      </c>
      <c r="IF7" s="110" t="s">
        <v>743</v>
      </c>
      <c r="IG7" s="110" t="s">
        <v>744</v>
      </c>
      <c r="IH7" s="110" t="s">
        <v>745</v>
      </c>
      <c r="II7" s="110" t="s">
        <v>746</v>
      </c>
      <c r="IJ7" s="110" t="s">
        <v>783</v>
      </c>
      <c r="IK7" s="110" t="s">
        <v>797</v>
      </c>
      <c r="IL7" s="110" t="s">
        <v>784</v>
      </c>
      <c r="IM7" s="110" t="s">
        <v>798</v>
      </c>
      <c r="IN7" s="110" t="s">
        <v>785</v>
      </c>
      <c r="IO7" s="110" t="s">
        <v>799</v>
      </c>
      <c r="IP7" s="110" t="s">
        <v>786</v>
      </c>
      <c r="IQ7" s="110" t="s">
        <v>800</v>
      </c>
      <c r="IR7" s="110" t="s">
        <v>787</v>
      </c>
    </row>
    <row r="8" spans="1:256" ht="27" customHeight="1" x14ac:dyDescent="0.2">
      <c r="A8" s="120"/>
      <c r="B8" s="120">
        <f>報告書!$D$5</f>
        <v>0</v>
      </c>
      <c r="C8" s="120">
        <f>報告書!$D$15</f>
        <v>0</v>
      </c>
      <c r="D8" s="120" t="str">
        <f>$IR$5</f>
        <v/>
      </c>
      <c r="E8" s="120" t="str">
        <f>IF(F8="学校",1,IF(F8="病院",2,IF(F8="介護老人保健施設",3,IF(F8="介護医療院",4,IF(F8="老人福祉施設",5,IF(F8="児童福祉施設",6,IF(F8="社会福祉施設",7,IF(F8="事業所",8,IF(F8="寄宿舎",9,IF(F8="矯正施設",10,IF(F8="自衛隊",11,IF(F8="一般給食センター",12,IF(F8="その他",13,"")))))))))))))</f>
        <v/>
      </c>
      <c r="F8" s="120">
        <f>報告書!$V$7</f>
        <v>0</v>
      </c>
      <c r="G8" s="120">
        <f>報告書!$V$6</f>
        <v>0</v>
      </c>
      <c r="H8" s="120">
        <f>報告書!$V$11</f>
        <v>0</v>
      </c>
      <c r="I8" s="120">
        <f>報告書!$O$17</f>
        <v>0</v>
      </c>
      <c r="J8" s="120">
        <f>報告書!$AB$17</f>
        <v>0</v>
      </c>
      <c r="K8" s="120">
        <f>報告書!$M$28</f>
        <v>0</v>
      </c>
      <c r="L8" s="120">
        <f>報告書!$S$28</f>
        <v>0</v>
      </c>
      <c r="M8" s="120">
        <f>報告書!$Y$28</f>
        <v>0</v>
      </c>
      <c r="N8" s="120">
        <f>報告書!$AE$28</f>
        <v>0</v>
      </c>
      <c r="O8" s="120">
        <f>報告書!$AK$28</f>
        <v>0</v>
      </c>
      <c r="P8" s="120">
        <f>報告書!$M$29</f>
        <v>0</v>
      </c>
      <c r="Q8" s="120">
        <f>報告書!$S$29</f>
        <v>0</v>
      </c>
      <c r="R8" s="120">
        <f>報告書!$Y$29</f>
        <v>0</v>
      </c>
      <c r="S8" s="120">
        <f>報告書!$AE$29</f>
        <v>0</v>
      </c>
      <c r="T8" s="120">
        <f>報告書!$AK$29</f>
        <v>0</v>
      </c>
      <c r="U8" s="120">
        <f>報告書!$M$30</f>
        <v>0</v>
      </c>
      <c r="V8" s="120">
        <f>報告書!$S$30</f>
        <v>0</v>
      </c>
      <c r="W8" s="120">
        <f>報告書!$Y$30</f>
        <v>0</v>
      </c>
      <c r="X8" s="120">
        <f>報告書!$AE$30</f>
        <v>0</v>
      </c>
      <c r="Y8" s="120">
        <f>報告書!$AK$30</f>
        <v>0</v>
      </c>
      <c r="Z8" s="120">
        <f>報告書!$M$31</f>
        <v>0</v>
      </c>
      <c r="AA8" s="120">
        <f>報告書!$S$31</f>
        <v>0</v>
      </c>
      <c r="AB8" s="120">
        <f>報告書!$Y$31</f>
        <v>0</v>
      </c>
      <c r="AC8" s="120">
        <f>報告書!$AE$31</f>
        <v>0</v>
      </c>
      <c r="AD8" s="120">
        <f>報告書!$AK$31</f>
        <v>0</v>
      </c>
      <c r="AE8" s="120" t="s">
        <v>912</v>
      </c>
      <c r="AF8" s="120" t="s">
        <v>912</v>
      </c>
      <c r="AG8" s="120" t="s">
        <v>912</v>
      </c>
      <c r="AH8" s="120" t="s">
        <v>912</v>
      </c>
      <c r="AI8" s="120" t="s">
        <v>912</v>
      </c>
      <c r="AJ8" s="120" t="s">
        <v>912</v>
      </c>
      <c r="AK8" s="120" t="s">
        <v>912</v>
      </c>
      <c r="AL8" s="120" t="s">
        <v>912</v>
      </c>
      <c r="AM8" s="120" t="s">
        <v>912</v>
      </c>
      <c r="AN8" s="120" t="s">
        <v>912</v>
      </c>
      <c r="AO8" s="120" t="s">
        <v>912</v>
      </c>
      <c r="AP8" s="120" t="s">
        <v>912</v>
      </c>
      <c r="AQ8" s="120" t="s">
        <v>912</v>
      </c>
      <c r="AR8" s="120" t="s">
        <v>912</v>
      </c>
      <c r="AS8" s="120" t="s">
        <v>912</v>
      </c>
      <c r="AT8" s="120" t="s">
        <v>912</v>
      </c>
      <c r="AU8" s="120" t="s">
        <v>912</v>
      </c>
      <c r="AV8" s="120" t="s">
        <v>912</v>
      </c>
      <c r="AW8" s="120" t="s">
        <v>912</v>
      </c>
      <c r="AX8" s="120" t="s">
        <v>912</v>
      </c>
      <c r="AY8" s="120" t="s">
        <v>912</v>
      </c>
      <c r="AZ8" s="120" t="s">
        <v>912</v>
      </c>
      <c r="BA8" s="120" t="s">
        <v>912</v>
      </c>
      <c r="BB8" s="120" t="s">
        <v>912</v>
      </c>
      <c r="BC8" s="120">
        <f>報告書!$CG$31</f>
        <v>0</v>
      </c>
      <c r="BD8" s="120">
        <f>報告書!$CG$32</f>
        <v>0</v>
      </c>
      <c r="BE8" s="120">
        <f>報告書!$CG$33</f>
        <v>0</v>
      </c>
      <c r="BF8" s="120">
        <f>報告書!$CG$34</f>
        <v>0</v>
      </c>
      <c r="BG8" s="120">
        <f>報告書!$CG$35</f>
        <v>0</v>
      </c>
      <c r="BH8" s="120">
        <f>報告書!$CG$36</f>
        <v>0</v>
      </c>
      <c r="BI8" s="120">
        <f>報告書!$CG$37</f>
        <v>0</v>
      </c>
      <c r="BJ8" s="120">
        <f>報告書!$CG$38</f>
        <v>0</v>
      </c>
      <c r="BK8" s="120">
        <f>報告書!$AG$33</f>
        <v>0</v>
      </c>
      <c r="BL8" s="120">
        <f>報告書!$CG$39</f>
        <v>0</v>
      </c>
      <c r="BM8" s="120">
        <f>報告書!$CG$40</f>
        <v>0</v>
      </c>
      <c r="BN8" s="120">
        <f>報告書!$CG$41</f>
        <v>0</v>
      </c>
      <c r="BO8" s="120">
        <f>報告書!$CG$42</f>
        <v>0</v>
      </c>
      <c r="BP8" s="120">
        <f>報告書!$CG$43</f>
        <v>0</v>
      </c>
      <c r="BQ8" s="120">
        <f>報告書!$AJ$35</f>
        <v>0</v>
      </c>
      <c r="BR8" s="120">
        <f>報告書!$CG$44</f>
        <v>0</v>
      </c>
      <c r="BS8" s="120">
        <f>報告書!$CG$45</f>
        <v>0</v>
      </c>
      <c r="BT8" s="120">
        <f>報告書!$V$37</f>
        <v>0</v>
      </c>
      <c r="BU8" s="120">
        <f>報告書!$CG$46</f>
        <v>0</v>
      </c>
      <c r="BV8" s="120">
        <f>報告書!$AC$38</f>
        <v>0</v>
      </c>
      <c r="BW8" s="120">
        <f>報告書!$CG$47</f>
        <v>0</v>
      </c>
      <c r="BX8" s="120">
        <f>報告書!$CG$48</f>
        <v>0</v>
      </c>
      <c r="BY8" s="120">
        <f>報告書!$CG$49</f>
        <v>0</v>
      </c>
      <c r="BZ8" s="120">
        <f>報告書!$CG$50</f>
        <v>0</v>
      </c>
      <c r="CA8" s="120">
        <f>報告書!$CG$51</f>
        <v>0</v>
      </c>
      <c r="CB8" s="120">
        <f>報告書!$CG$52</f>
        <v>0</v>
      </c>
      <c r="CC8" s="120">
        <f>報告書!$X$43</f>
        <v>0</v>
      </c>
      <c r="CD8" s="120">
        <f>報告書!$Y$45</f>
        <v>0</v>
      </c>
      <c r="CE8" s="120">
        <f>報告書!$Y$46</f>
        <v>0</v>
      </c>
      <c r="CF8" s="120">
        <f>報告書!$Y$47</f>
        <v>0</v>
      </c>
      <c r="CG8" s="120">
        <f>報告書!$Y$49</f>
        <v>0</v>
      </c>
      <c r="CH8" s="120">
        <f>報告書!$AC$45</f>
        <v>0</v>
      </c>
      <c r="CI8" s="120">
        <f>報告書!$AC$46</f>
        <v>0</v>
      </c>
      <c r="CJ8" s="120">
        <f>報告書!$AC$47</f>
        <v>0</v>
      </c>
      <c r="CK8" s="120">
        <f>報告書!$AC$49</f>
        <v>0</v>
      </c>
      <c r="CL8" s="120" t="s">
        <v>875</v>
      </c>
      <c r="CM8" s="120" t="s">
        <v>875</v>
      </c>
      <c r="CN8" s="120" t="s">
        <v>875</v>
      </c>
      <c r="CO8" s="120" t="s">
        <v>875</v>
      </c>
      <c r="CP8" s="120" t="s">
        <v>875</v>
      </c>
      <c r="CQ8" s="120">
        <f>報告書!$CG$62</f>
        <v>0</v>
      </c>
      <c r="CR8" s="120">
        <f>報告書!$CG$63</f>
        <v>0</v>
      </c>
      <c r="CS8" s="120">
        <f>報告書!$CG$64</f>
        <v>0</v>
      </c>
      <c r="CT8" s="120">
        <f>報告書!$CG$65</f>
        <v>0</v>
      </c>
      <c r="CU8" s="120">
        <f>報告書!$Y$63</f>
        <v>0</v>
      </c>
      <c r="CV8" s="120">
        <f>報告書!$AF$63</f>
        <v>0</v>
      </c>
      <c r="CW8" s="120">
        <f>報告書!$CG$68</f>
        <v>0</v>
      </c>
      <c r="CX8" s="265">
        <f>報告書!$P$64</f>
        <v>0</v>
      </c>
      <c r="CY8" s="120">
        <f>報告書!$CG$69</f>
        <v>0</v>
      </c>
      <c r="CZ8" s="120">
        <f>報告書!$CG$70</f>
        <v>0</v>
      </c>
      <c r="DA8" s="120">
        <f>報告書!$CG$72</f>
        <v>0</v>
      </c>
      <c r="DB8" s="120">
        <f>報告書!$CG$73</f>
        <v>0</v>
      </c>
      <c r="DC8" s="120">
        <f>報告書!$CG$74</f>
        <v>0</v>
      </c>
      <c r="DD8" s="120">
        <f>報告書!$Z$67</f>
        <v>0</v>
      </c>
      <c r="DE8" s="120">
        <f>報告書!$CG$76</f>
        <v>0</v>
      </c>
      <c r="DF8" s="120">
        <f>報告書!$T$68</f>
        <v>0</v>
      </c>
      <c r="DG8" s="120">
        <f>報告書!$CG$77</f>
        <v>0</v>
      </c>
      <c r="DH8" s="271" t="s">
        <v>860</v>
      </c>
      <c r="DI8" s="271" t="s">
        <v>860</v>
      </c>
      <c r="DJ8" s="271" t="s">
        <v>860</v>
      </c>
      <c r="DK8" s="271" t="s">
        <v>860</v>
      </c>
      <c r="DL8" s="271" t="s">
        <v>860</v>
      </c>
      <c r="DM8" s="271" t="s">
        <v>860</v>
      </c>
      <c r="DN8" s="271" t="s">
        <v>860</v>
      </c>
      <c r="DO8" s="120">
        <f>報告書!$CG$78</f>
        <v>0</v>
      </c>
      <c r="DP8" s="120">
        <f>報告書!$AC$70</f>
        <v>0</v>
      </c>
      <c r="DQ8" s="120">
        <f>報告書!$AH$70</f>
        <v>0</v>
      </c>
      <c r="DR8" s="120">
        <f>報告書!$AM$70</f>
        <v>0</v>
      </c>
      <c r="DS8" s="120">
        <f>報告書!$CG$82</f>
        <v>0</v>
      </c>
      <c r="DT8" s="120">
        <f>報告書!$CG$83</f>
        <v>0</v>
      </c>
      <c r="DU8" s="120">
        <f>報告書!$CG$84</f>
        <v>0</v>
      </c>
      <c r="DV8" s="120">
        <f>報告書!$CG$85</f>
        <v>0</v>
      </c>
      <c r="DW8" s="120">
        <f>報告書!$CG$86</f>
        <v>0</v>
      </c>
      <c r="DX8" s="120">
        <f>報告書!$Y$74</f>
        <v>0</v>
      </c>
      <c r="DY8" s="120">
        <f>報告書!$AF$74</f>
        <v>0</v>
      </c>
      <c r="DZ8" s="120">
        <f>報告書!$CG$89</f>
        <v>0</v>
      </c>
      <c r="EA8" s="120">
        <f>報告書!$P$75</f>
        <v>0</v>
      </c>
      <c r="EB8" s="120">
        <f>報告書!$CG$90</f>
        <v>0</v>
      </c>
      <c r="EC8" s="120">
        <f>報告書!$CG$91</f>
        <v>0</v>
      </c>
      <c r="ED8" s="120">
        <f>報告書!$CG$92</f>
        <v>0</v>
      </c>
      <c r="EE8" s="120">
        <f>報告書!$CG$93</f>
        <v>0</v>
      </c>
      <c r="EF8" s="120">
        <f>報告書!$CG$94</f>
        <v>0</v>
      </c>
      <c r="EG8" s="120">
        <f>報告書!$CG$95</f>
        <v>0</v>
      </c>
      <c r="EH8" s="120">
        <f>報告書!$CG$96</f>
        <v>0</v>
      </c>
      <c r="EI8" s="120">
        <f>報告書!$CG$97</f>
        <v>0</v>
      </c>
      <c r="EJ8" s="120">
        <f>報告書!$CG$98</f>
        <v>0</v>
      </c>
      <c r="EK8" s="120">
        <f>報告書!$CG$99</f>
        <v>0</v>
      </c>
      <c r="EL8" s="120">
        <f>報告書!$CG$102</f>
        <v>0</v>
      </c>
      <c r="EM8" s="120">
        <f>報告書!$CG$103</f>
        <v>0</v>
      </c>
      <c r="EN8" s="120">
        <f>報告書!$CG$104</f>
        <v>0</v>
      </c>
      <c r="EO8" s="120">
        <f>報告書!$CG$105</f>
        <v>0</v>
      </c>
      <c r="EP8" s="120">
        <f>報告書!$CG$106</f>
        <v>0</v>
      </c>
      <c r="EQ8" s="120">
        <f>報告書!$CG$107</f>
        <v>0</v>
      </c>
      <c r="ER8" s="120">
        <f>報告書!$CG$108</f>
        <v>0</v>
      </c>
      <c r="ES8" s="120">
        <f>報告書!$CG$109</f>
        <v>0</v>
      </c>
      <c r="ET8" s="120">
        <f>報告書!$AC$85</f>
        <v>0</v>
      </c>
      <c r="EU8" s="120">
        <f>報告書!$CG$110</f>
        <v>0</v>
      </c>
      <c r="EV8" s="120">
        <f>報告書!$CG$111</f>
        <v>0</v>
      </c>
      <c r="EW8" s="120">
        <f>報告書!$CG$112</f>
        <v>0</v>
      </c>
      <c r="EX8" s="120">
        <f>報告書!$CG$113</f>
        <v>0</v>
      </c>
      <c r="EY8" s="120">
        <f>報告書!$CG$114</f>
        <v>0</v>
      </c>
      <c r="EZ8" s="120">
        <f>報告書!$Q$87</f>
        <v>0</v>
      </c>
      <c r="FA8" s="120">
        <f>報告書!$CG$116</f>
        <v>0</v>
      </c>
      <c r="FB8" s="120">
        <f>報告書!$CG$117</f>
        <v>0</v>
      </c>
      <c r="FC8" s="120">
        <f>報告書!$CG$118</f>
        <v>0</v>
      </c>
      <c r="FD8" s="120">
        <f>報告書!$CG$119</f>
        <v>0</v>
      </c>
      <c r="FE8" s="120">
        <f>報告書!$CG$120</f>
        <v>0</v>
      </c>
      <c r="FF8" s="120">
        <f>報告書!$CG$121</f>
        <v>0</v>
      </c>
      <c r="FG8" s="120">
        <f>報告書!$CG$122</f>
        <v>0</v>
      </c>
      <c r="FH8" s="120">
        <f>報告書!$CG$123</f>
        <v>0</v>
      </c>
      <c r="FI8" s="120">
        <f>報告書!$CG$124</f>
        <v>0</v>
      </c>
      <c r="FJ8" s="120">
        <f>報告書!$CG$125</f>
        <v>0</v>
      </c>
      <c r="FK8" s="120">
        <f>報告書!$CG$126</f>
        <v>0</v>
      </c>
      <c r="FL8" s="120">
        <f>報告書!$CG$127</f>
        <v>0</v>
      </c>
      <c r="FM8" s="120">
        <f>報告書!$CG$128</f>
        <v>0</v>
      </c>
      <c r="FN8" s="120">
        <f>報告書!$CG$129</f>
        <v>0</v>
      </c>
      <c r="FO8" s="120">
        <f>報告書!$CG$130</f>
        <v>0</v>
      </c>
      <c r="FP8" s="120">
        <f>報告書!$AK$91</f>
        <v>0</v>
      </c>
      <c r="FQ8" s="120">
        <f>報告書!$AK$92</f>
        <v>0</v>
      </c>
      <c r="FR8" s="120">
        <f>報告書!$CG$131</f>
        <v>0</v>
      </c>
      <c r="FS8" s="120">
        <f>報告書!$CG$132</f>
        <v>0</v>
      </c>
      <c r="FT8" s="120">
        <f>報告書!$CG$133</f>
        <v>0</v>
      </c>
      <c r="FU8" s="120">
        <f>報告書!$CG$134</f>
        <v>0</v>
      </c>
      <c r="FV8" s="120">
        <f>報告書!$CG$135</f>
        <v>0</v>
      </c>
      <c r="FW8" s="120">
        <f>報告書!$CG$136</f>
        <v>0</v>
      </c>
      <c r="FX8" s="120">
        <f>報告書!$CG$137</f>
        <v>0</v>
      </c>
      <c r="FY8" s="265">
        <f>報告書!$CG$138</f>
        <v>0</v>
      </c>
      <c r="FZ8" s="265">
        <f>報告書!$CG$140</f>
        <v>0</v>
      </c>
      <c r="GA8" s="265">
        <f>報告書!$CG$141</f>
        <v>0</v>
      </c>
      <c r="GB8" s="265">
        <f>報告書!$CG$139</f>
        <v>0</v>
      </c>
      <c r="GC8" s="120">
        <f>報告書!$CG$142</f>
        <v>0</v>
      </c>
      <c r="GD8" s="120">
        <f>報告書!$CG$143</f>
        <v>0</v>
      </c>
      <c r="GE8" s="120">
        <f>報告書!$CG$144</f>
        <v>0</v>
      </c>
      <c r="GF8" s="120">
        <f>報告書!$CG$145</f>
        <v>0</v>
      </c>
      <c r="GG8" s="120">
        <f>報告書!$CG$146</f>
        <v>0</v>
      </c>
      <c r="GH8" s="120">
        <f>報告書!$CG$147</f>
        <v>0</v>
      </c>
      <c r="GI8" s="120">
        <f>報告書!$CG$148</f>
        <v>0</v>
      </c>
      <c r="GJ8" s="120">
        <f>報告書!$CG$149</f>
        <v>0</v>
      </c>
      <c r="GK8" s="120">
        <f>報告書!$CG$150</f>
        <v>0</v>
      </c>
      <c r="GL8" s="120">
        <f>報告書!$CG$151</f>
        <v>0</v>
      </c>
      <c r="GM8" s="120">
        <f>報告書!$AI$99</f>
        <v>0</v>
      </c>
      <c r="GN8" s="272" t="s">
        <v>875</v>
      </c>
      <c r="GO8" s="272" t="s">
        <v>875</v>
      </c>
      <c r="GP8" s="272" t="s">
        <v>875</v>
      </c>
      <c r="GQ8" s="272" t="s">
        <v>875</v>
      </c>
      <c r="GR8" s="272" t="s">
        <v>875</v>
      </c>
      <c r="GS8" s="272" t="s">
        <v>875</v>
      </c>
      <c r="GT8" s="272" t="s">
        <v>875</v>
      </c>
      <c r="GU8" s="272" t="s">
        <v>875</v>
      </c>
      <c r="GV8" s="272" t="s">
        <v>875</v>
      </c>
      <c r="GW8" s="272" t="s">
        <v>875</v>
      </c>
      <c r="GX8" s="272" t="s">
        <v>875</v>
      </c>
      <c r="GY8" s="272" t="s">
        <v>875</v>
      </c>
      <c r="GZ8" s="272" t="s">
        <v>875</v>
      </c>
      <c r="HA8" s="120">
        <f>報告書!$L$105</f>
        <v>0</v>
      </c>
      <c r="HB8" s="120">
        <f>報告書!$P$105</f>
        <v>0</v>
      </c>
      <c r="HC8" s="120">
        <f>報告書!$T$105</f>
        <v>0</v>
      </c>
      <c r="HD8" s="120"/>
      <c r="HE8" s="120">
        <f>SUM(HA8:HD8)</f>
        <v>0</v>
      </c>
      <c r="HF8" s="120">
        <f>報告書!$L$108</f>
        <v>0</v>
      </c>
      <c r="HG8" s="120">
        <f>報告書!$P$108</f>
        <v>0</v>
      </c>
      <c r="HH8" s="120">
        <f>報告書!$T$108</f>
        <v>0</v>
      </c>
      <c r="HI8" s="120"/>
      <c r="HJ8" s="120">
        <f>SUM(HF8:HI8)</f>
        <v>0</v>
      </c>
      <c r="HK8" s="120">
        <f>報告書!$L$109</f>
        <v>0</v>
      </c>
      <c r="HL8" s="120">
        <f>報告書!$P$109</f>
        <v>0</v>
      </c>
      <c r="HM8" s="120">
        <f>報告書!$T$109</f>
        <v>0</v>
      </c>
      <c r="HN8" s="120"/>
      <c r="HO8" s="120">
        <f>SUM(HK8:HN8)</f>
        <v>0</v>
      </c>
      <c r="HP8" s="120">
        <f>報告書!$L$110</f>
        <v>0</v>
      </c>
      <c r="HQ8" s="120">
        <f>報告書!$P$110</f>
        <v>0</v>
      </c>
      <c r="HR8" s="120">
        <f>報告書!$T$110</f>
        <v>0</v>
      </c>
      <c r="HS8" s="120"/>
      <c r="HT8" s="120">
        <f>SUM(HP8:HS8)</f>
        <v>0</v>
      </c>
      <c r="HU8" s="120" t="str">
        <f>報告書!$L$111</f>
        <v/>
      </c>
      <c r="HV8" s="120" t="str">
        <f>報告書!$P$111</f>
        <v/>
      </c>
      <c r="HW8" s="120" t="str">
        <f>報告書!$T$111</f>
        <v/>
      </c>
      <c r="HX8" s="120"/>
      <c r="HY8" s="120">
        <f>SUM(HU8:HX8)</f>
        <v>0</v>
      </c>
      <c r="HZ8" s="120">
        <f>報告書!$L$112</f>
        <v>0</v>
      </c>
      <c r="IA8" s="120">
        <f>報告書!$P$112</f>
        <v>0</v>
      </c>
      <c r="IB8" s="120">
        <f>報告書!$T$112</f>
        <v>0</v>
      </c>
      <c r="IC8" s="120"/>
      <c r="ID8" s="120">
        <f>SUM(HZ8:IC8)</f>
        <v>0</v>
      </c>
      <c r="IE8" s="120" t="str">
        <f>報告書!$L$113</f>
        <v/>
      </c>
      <c r="IF8" s="120" t="str">
        <f>報告書!$P$113</f>
        <v/>
      </c>
      <c r="IG8" s="120" t="str">
        <f>報告書!$T$113</f>
        <v/>
      </c>
      <c r="IH8" s="120"/>
      <c r="II8" s="120">
        <f>SUM(IE8:IH8)</f>
        <v>0</v>
      </c>
      <c r="IJ8" s="120">
        <f>報告書!$X$105</f>
        <v>0</v>
      </c>
      <c r="IK8" s="120">
        <f>報告書!$AB$105</f>
        <v>0</v>
      </c>
      <c r="IL8" s="120">
        <f>報告書!$X$108</f>
        <v>0</v>
      </c>
      <c r="IM8" s="120">
        <f>報告書!$AB$108</f>
        <v>0</v>
      </c>
      <c r="IN8" s="120">
        <f>報告書!$X$109</f>
        <v>0</v>
      </c>
      <c r="IO8" s="120">
        <f>報告書!$AB$109</f>
        <v>0</v>
      </c>
      <c r="IP8" s="120">
        <f>報告書!$X$110</f>
        <v>0</v>
      </c>
      <c r="IQ8" s="120">
        <f>報告書!$AB$110</f>
        <v>0</v>
      </c>
      <c r="IR8" s="120" t="str">
        <f>報告書!$X$111</f>
        <v/>
      </c>
    </row>
    <row r="9" spans="1:256" x14ac:dyDescent="0.2">
      <c r="D9" s="149"/>
      <c r="E9" s="149"/>
    </row>
    <row r="11" spans="1:256" ht="16.5" x14ac:dyDescent="0.2">
      <c r="A11" s="121" t="s">
        <v>750</v>
      </c>
      <c r="BB11" s="1"/>
      <c r="BC11" s="1"/>
      <c r="BD11" s="1"/>
      <c r="BE11" s="1"/>
      <c r="BF11" s="1"/>
      <c r="BG11" s="1"/>
      <c r="BH11" s="1"/>
      <c r="BI11" s="1"/>
      <c r="BJ11" s="1"/>
      <c r="BK11" s="1"/>
    </row>
    <row r="12" spans="1:256" ht="13" x14ac:dyDescent="0.2">
      <c r="A12" s="122" t="s">
        <v>751</v>
      </c>
      <c r="BB12" s="1"/>
      <c r="BC12" s="1"/>
      <c r="BD12" s="1"/>
      <c r="BE12" s="1"/>
      <c r="BF12" s="1"/>
      <c r="BG12" s="1"/>
      <c r="BH12" s="1"/>
      <c r="BI12" s="1"/>
      <c r="BJ12" s="1"/>
      <c r="BK12" s="1"/>
    </row>
    <row r="13" spans="1:256" x14ac:dyDescent="0.2">
      <c r="BB13" s="1"/>
      <c r="BC13" s="1"/>
      <c r="BD13" s="1"/>
      <c r="BE13" s="1"/>
      <c r="BF13" s="1"/>
      <c r="BG13" s="1"/>
      <c r="BH13" s="1"/>
      <c r="BI13" s="1"/>
      <c r="BJ13" s="1"/>
      <c r="BK13" s="1"/>
    </row>
  </sheetData>
  <sheetProtection sheet="1" objects="1" scenarios="1"/>
  <mergeCells count="348">
    <mergeCell ref="DH1:DN1"/>
    <mergeCell ref="DH2:DI2"/>
    <mergeCell ref="DJ2:DN2"/>
    <mergeCell ref="DH3:DH6"/>
    <mergeCell ref="DI3:DI6"/>
    <mergeCell ref="DJ3:DJ6"/>
    <mergeCell ref="DK3:DM3"/>
    <mergeCell ref="DN3:DN6"/>
    <mergeCell ref="DK4:DM4"/>
    <mergeCell ref="DK5:DK6"/>
    <mergeCell ref="DL5:DL6"/>
    <mergeCell ref="DM5:DM6"/>
    <mergeCell ref="IM4:IM5"/>
    <mergeCell ref="BX2:CC2"/>
    <mergeCell ref="BX3:BX6"/>
    <mergeCell ref="BY3:BY6"/>
    <mergeCell ref="BZ3:BZ6"/>
    <mergeCell ref="IP4:IP5"/>
    <mergeCell ref="CA3:CA6"/>
    <mergeCell ref="CB3:CB6"/>
    <mergeCell ref="CC4:CC6"/>
    <mergeCell ref="CH3:CK3"/>
    <mergeCell ref="CH4:CH6"/>
    <mergeCell ref="CI4:CI6"/>
    <mergeCell ref="CJ4:CJ6"/>
    <mergeCell ref="CK4:CK6"/>
    <mergeCell ref="CD4:CD6"/>
    <mergeCell ref="CE4:CE6"/>
    <mergeCell ref="CF4:CF6"/>
    <mergeCell ref="CG4:CG6"/>
    <mergeCell ref="CD3:CG3"/>
    <mergeCell ref="FE4:FE6"/>
    <mergeCell ref="FF4:FF6"/>
    <mergeCell ref="EX4:EX6"/>
    <mergeCell ref="EY4:EY6"/>
    <mergeCell ref="FR5:FR6"/>
    <mergeCell ref="IQ4:IQ5"/>
    <mergeCell ref="IR3:IR4"/>
    <mergeCell ref="HA1:IR1"/>
    <mergeCell ref="HY4:HY5"/>
    <mergeCell ref="HT4:HT5"/>
    <mergeCell ref="HO4:HO5"/>
    <mergeCell ref="HE4:HE5"/>
    <mergeCell ref="HJ4:HJ5"/>
    <mergeCell ref="IJ2:IR2"/>
    <mergeCell ref="HU3:HY3"/>
    <mergeCell ref="HU4:HU6"/>
    <mergeCell ref="HV4:HV6"/>
    <mergeCell ref="HW4:HW6"/>
    <mergeCell ref="HX4:HX6"/>
    <mergeCell ref="II4:II6"/>
    <mergeCell ref="IJ3:IK3"/>
    <mergeCell ref="IL3:IM3"/>
    <mergeCell ref="IN3:IO3"/>
    <mergeCell ref="IP3:IQ3"/>
    <mergeCell ref="HG4:HG6"/>
    <mergeCell ref="HH4:HH6"/>
    <mergeCell ref="HI4:HI6"/>
    <mergeCell ref="IE4:IE6"/>
    <mergeCell ref="IF4:IF6"/>
    <mergeCell ref="BA5:BA6"/>
    <mergeCell ref="IN4:IN5"/>
    <mergeCell ref="IO4:IO5"/>
    <mergeCell ref="BM1:BR1"/>
    <mergeCell ref="BM2:BR2"/>
    <mergeCell ref="BM3:BM6"/>
    <mergeCell ref="BR3:BR6"/>
    <mergeCell ref="BN4:BN6"/>
    <mergeCell ref="BO4:BO6"/>
    <mergeCell ref="BP4:BP6"/>
    <mergeCell ref="BQ5:BQ6"/>
    <mergeCell ref="BS1:BW1"/>
    <mergeCell ref="BS2:BW2"/>
    <mergeCell ref="BS3:BS6"/>
    <mergeCell ref="BU3:BU6"/>
    <mergeCell ref="BW3:BW6"/>
    <mergeCell ref="BT4:BT6"/>
    <mergeCell ref="BV4:BV6"/>
    <mergeCell ref="CD2:CK2"/>
    <mergeCell ref="CD1:CK1"/>
    <mergeCell ref="BX1:CC1"/>
    <mergeCell ref="IJ4:IJ5"/>
    <mergeCell ref="IK4:IK5"/>
    <mergeCell ref="IL4:IL5"/>
    <mergeCell ref="AG5:AG6"/>
    <mergeCell ref="AH5:AH6"/>
    <mergeCell ref="AI5:AI6"/>
    <mergeCell ref="AP5:AP6"/>
    <mergeCell ref="AM4:AP4"/>
    <mergeCell ref="AQ4:AT4"/>
    <mergeCell ref="AU4:AX4"/>
    <mergeCell ref="AY4:BB4"/>
    <mergeCell ref="AK5:AK6"/>
    <mergeCell ref="AL5:AL6"/>
    <mergeCell ref="AM5:AM6"/>
    <mergeCell ref="AN5:AN6"/>
    <mergeCell ref="AO5:AO6"/>
    <mergeCell ref="BB5:BB6"/>
    <mergeCell ref="AQ5:AQ6"/>
    <mergeCell ref="AR5:AR6"/>
    <mergeCell ref="AS5:AS6"/>
    <mergeCell ref="AT5:AT6"/>
    <mergeCell ref="AU5:AU6"/>
    <mergeCell ref="AV5:AV6"/>
    <mergeCell ref="AW5:AW6"/>
    <mergeCell ref="AX5:AX6"/>
    <mergeCell ref="AY5:AY6"/>
    <mergeCell ref="AZ5:AZ6"/>
    <mergeCell ref="AA4:AA6"/>
    <mergeCell ref="AC4:AC6"/>
    <mergeCell ref="AD4:AD6"/>
    <mergeCell ref="BC1:BL1"/>
    <mergeCell ref="BC2:BL2"/>
    <mergeCell ref="BC3:BC6"/>
    <mergeCell ref="BD3:BD6"/>
    <mergeCell ref="BE3:BE6"/>
    <mergeCell ref="BF3:BF6"/>
    <mergeCell ref="BG3:BG6"/>
    <mergeCell ref="BH3:BH6"/>
    <mergeCell ref="AE1:AY1"/>
    <mergeCell ref="AE2:BB2"/>
    <mergeCell ref="AE3:AP3"/>
    <mergeCell ref="AQ3:BB3"/>
    <mergeCell ref="AE4:AH4"/>
    <mergeCell ref="AI4:AL4"/>
    <mergeCell ref="AJ5:AJ6"/>
    <mergeCell ref="BI3:BI6"/>
    <mergeCell ref="BJ3:BJ6"/>
    <mergeCell ref="BL3:BL6"/>
    <mergeCell ref="BK4:BK6"/>
    <mergeCell ref="AE5:AE6"/>
    <mergeCell ref="AF5:AF6"/>
    <mergeCell ref="A1:A6"/>
    <mergeCell ref="B1:B6"/>
    <mergeCell ref="C1:C6"/>
    <mergeCell ref="D1:D6"/>
    <mergeCell ref="E1:E6"/>
    <mergeCell ref="G1:G6"/>
    <mergeCell ref="H1:H6"/>
    <mergeCell ref="I1:J1"/>
    <mergeCell ref="I2:J2"/>
    <mergeCell ref="I3:I6"/>
    <mergeCell ref="J3:J6"/>
    <mergeCell ref="F1:F6"/>
    <mergeCell ref="P4:P6"/>
    <mergeCell ref="K1:AD1"/>
    <mergeCell ref="K2:T2"/>
    <mergeCell ref="U2:AD2"/>
    <mergeCell ref="K3:O3"/>
    <mergeCell ref="P3:T3"/>
    <mergeCell ref="U3:Y3"/>
    <mergeCell ref="Z3:AD3"/>
    <mergeCell ref="K4:K6"/>
    <mergeCell ref="L4:L6"/>
    <mergeCell ref="M4:M6"/>
    <mergeCell ref="N4:N6"/>
    <mergeCell ref="O4:O6"/>
    <mergeCell ref="AB4:AB6"/>
    <mergeCell ref="Q4:Q6"/>
    <mergeCell ref="R4:R6"/>
    <mergeCell ref="S4:S6"/>
    <mergeCell ref="T4:T6"/>
    <mergeCell ref="U4:U6"/>
    <mergeCell ref="V4:V6"/>
    <mergeCell ref="W4:W6"/>
    <mergeCell ref="X4:X6"/>
    <mergeCell ref="Y4:Y6"/>
    <mergeCell ref="Z4:Z6"/>
    <mergeCell ref="CQ1:CY1"/>
    <mergeCell ref="CQ2:CY2"/>
    <mergeCell ref="CQ3:CQ6"/>
    <mergeCell ref="CT3:CT6"/>
    <mergeCell ref="CW3:CW6"/>
    <mergeCell ref="CY3:CY6"/>
    <mergeCell ref="CR4:CR6"/>
    <mergeCell ref="CS4:CS6"/>
    <mergeCell ref="CU4:CU6"/>
    <mergeCell ref="CV4:CV6"/>
    <mergeCell ref="CX4:CX6"/>
    <mergeCell ref="CZ1:DG1"/>
    <mergeCell ref="CZ2:DG2"/>
    <mergeCell ref="CZ3:CZ6"/>
    <mergeCell ref="DC3:DC6"/>
    <mergeCell ref="DE3:DE6"/>
    <mergeCell ref="DG3:DG6"/>
    <mergeCell ref="DA4:DA6"/>
    <mergeCell ref="DB4:DB6"/>
    <mergeCell ref="DF4:DF6"/>
    <mergeCell ref="DD4:DD6"/>
    <mergeCell ref="DO1:DS1"/>
    <mergeCell ref="DP3:DR3"/>
    <mergeCell ref="DO2:DS2"/>
    <mergeCell ref="DO3:DO6"/>
    <mergeCell ref="DS3:DS6"/>
    <mergeCell ref="DP4:DR4"/>
    <mergeCell ref="DP5:DP6"/>
    <mergeCell ref="DQ5:DQ6"/>
    <mergeCell ref="DR5:DR6"/>
    <mergeCell ref="EC1:EH1"/>
    <mergeCell ref="EC2:EH2"/>
    <mergeCell ref="EC3:EC6"/>
    <mergeCell ref="EH3:EH6"/>
    <mergeCell ref="ED4:ED6"/>
    <mergeCell ref="EE4:EE6"/>
    <mergeCell ref="EF4:EF6"/>
    <mergeCell ref="EG4:EG6"/>
    <mergeCell ref="DT1:EB1"/>
    <mergeCell ref="DT2:EB2"/>
    <mergeCell ref="DT3:DT6"/>
    <mergeCell ref="DW3:DW6"/>
    <mergeCell ref="DZ3:DZ6"/>
    <mergeCell ref="EB3:EB6"/>
    <mergeCell ref="DU4:DU6"/>
    <mergeCell ref="DV4:DV6"/>
    <mergeCell ref="DX4:DX6"/>
    <mergeCell ref="EA4:EA6"/>
    <mergeCell ref="DY4:DY6"/>
    <mergeCell ref="EI1:EU1"/>
    <mergeCell ref="EI2:EU2"/>
    <mergeCell ref="EM3:EU3"/>
    <mergeCell ref="EU4:EU6"/>
    <mergeCell ref="EV4:EV6"/>
    <mergeCell ref="EW4:EW6"/>
    <mergeCell ref="EI3:EL3"/>
    <mergeCell ref="EI4:EI6"/>
    <mergeCell ref="EL4:EL6"/>
    <mergeCell ref="EM4:EM6"/>
    <mergeCell ref="EO4:EO6"/>
    <mergeCell ref="EP4:EP6"/>
    <mergeCell ref="EQ4:EQ6"/>
    <mergeCell ref="ER4:ER6"/>
    <mergeCell ref="ES4:ES6"/>
    <mergeCell ref="EJ5:EJ6"/>
    <mergeCell ref="EK5:EK6"/>
    <mergeCell ref="ET5:ET6"/>
    <mergeCell ref="EN4:EN6"/>
    <mergeCell ref="EV1:EZ1"/>
    <mergeCell ref="EV2:EZ2"/>
    <mergeCell ref="EV3:EW3"/>
    <mergeCell ref="EX3:EY3"/>
    <mergeCell ref="EZ3:EZ6"/>
    <mergeCell ref="FA1:FF1"/>
    <mergeCell ref="FA2:FF2"/>
    <mergeCell ref="FA3:FB3"/>
    <mergeCell ref="FC3:FD3"/>
    <mergeCell ref="FE3:FF3"/>
    <mergeCell ref="FA4:FA6"/>
    <mergeCell ref="FB4:FB6"/>
    <mergeCell ref="FC4:FC6"/>
    <mergeCell ref="FD4:FD6"/>
    <mergeCell ref="FU5:FU6"/>
    <mergeCell ref="FV5:FV6"/>
    <mergeCell ref="FW5:FW6"/>
    <mergeCell ref="FX5:FX6"/>
    <mergeCell ref="FG4:FH4"/>
    <mergeCell ref="FI4:FJ4"/>
    <mergeCell ref="FK4:FL4"/>
    <mergeCell ref="FM4:FN4"/>
    <mergeCell ref="FO4:FR4"/>
    <mergeCell ref="FG5:FG6"/>
    <mergeCell ref="FH5:FH6"/>
    <mergeCell ref="FI5:FI6"/>
    <mergeCell ref="FJ5:FJ6"/>
    <mergeCell ref="FK5:FK6"/>
    <mergeCell ref="FL5:FL6"/>
    <mergeCell ref="FM5:FM6"/>
    <mergeCell ref="FN5:FN6"/>
    <mergeCell ref="FO5:FQ5"/>
    <mergeCell ref="FS4:FT4"/>
    <mergeCell ref="FS5:FS6"/>
    <mergeCell ref="FT5:FT6"/>
    <mergeCell ref="FU4:FV4"/>
    <mergeCell ref="FW4:FX4"/>
    <mergeCell ref="FY1:GD1"/>
    <mergeCell ref="FY2:GD2"/>
    <mergeCell ref="FY3:FY6"/>
    <mergeCell ref="GB3:GB6"/>
    <mergeCell ref="GC3:GD3"/>
    <mergeCell ref="GA4:GA6"/>
    <mergeCell ref="GC4:GC6"/>
    <mergeCell ref="GD4:GD6"/>
    <mergeCell ref="FZ4:FZ6"/>
    <mergeCell ref="FG1:FX1"/>
    <mergeCell ref="FG2:FX2"/>
    <mergeCell ref="FG3:FN3"/>
    <mergeCell ref="FO3:FX3"/>
    <mergeCell ref="HN4:HN6"/>
    <mergeCell ref="HK3:HO3"/>
    <mergeCell ref="HP3:HT3"/>
    <mergeCell ref="HP4:HP6"/>
    <mergeCell ref="HQ4:HQ6"/>
    <mergeCell ref="HR4:HR6"/>
    <mergeCell ref="HS4:HS6"/>
    <mergeCell ref="HF3:HJ3"/>
    <mergeCell ref="GE1:GM1"/>
    <mergeCell ref="GE2:GM2"/>
    <mergeCell ref="GE3:GE6"/>
    <mergeCell ref="GF3:GF6"/>
    <mergeCell ref="GG3:GG6"/>
    <mergeCell ref="GH3:GH6"/>
    <mergeCell ref="GI3:GI6"/>
    <mergeCell ref="GJ3:GJ6"/>
    <mergeCell ref="GK3:GK6"/>
    <mergeCell ref="GL3:GL6"/>
    <mergeCell ref="GM4:GM6"/>
    <mergeCell ref="HF4:HF6"/>
    <mergeCell ref="IG4:IG6"/>
    <mergeCell ref="IH4:IH6"/>
    <mergeCell ref="HA2:II2"/>
    <mergeCell ref="HA3:HE3"/>
    <mergeCell ref="HZ3:ID3"/>
    <mergeCell ref="IE3:II3"/>
    <mergeCell ref="HA4:HA6"/>
    <mergeCell ref="HB4:HB6"/>
    <mergeCell ref="HC4:HC6"/>
    <mergeCell ref="HD4:HD6"/>
    <mergeCell ref="HZ4:HZ6"/>
    <mergeCell ref="IA4:IA6"/>
    <mergeCell ref="IB4:IB6"/>
    <mergeCell ref="IC4:IC6"/>
    <mergeCell ref="ID4:ID6"/>
    <mergeCell ref="HK4:HK6"/>
    <mergeCell ref="HL4:HL6"/>
    <mergeCell ref="HM4:HM6"/>
    <mergeCell ref="CL1:CP1"/>
    <mergeCell ref="CL2:CP2"/>
    <mergeCell ref="CL3:CL6"/>
    <mergeCell ref="CM3:CP3"/>
    <mergeCell ref="CM4:CM6"/>
    <mergeCell ref="CN4:CN6"/>
    <mergeCell ref="CO4:CO6"/>
    <mergeCell ref="CP4:CP6"/>
    <mergeCell ref="GN1:GZ1"/>
    <mergeCell ref="GN2:GZ2"/>
    <mergeCell ref="GN3:GP3"/>
    <mergeCell ref="GQ3:GQ6"/>
    <mergeCell ref="GR3:GR6"/>
    <mergeCell ref="GS3:GS6"/>
    <mergeCell ref="GT3:GT6"/>
    <mergeCell ref="GV3:GV6"/>
    <mergeCell ref="GX3:GX5"/>
    <mergeCell ref="GY3:GY6"/>
    <mergeCell ref="GZ3:GZ6"/>
    <mergeCell ref="GN4:GN6"/>
    <mergeCell ref="GO4:GO6"/>
    <mergeCell ref="GP4:GP6"/>
    <mergeCell ref="GU4:GU6"/>
    <mergeCell ref="GW4:GW6"/>
  </mergeCells>
  <phoneticPr fontId="7"/>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要領</vt:lpstr>
      <vt:lpstr>報告書</vt:lpstr>
      <vt:lpstr>保健所使用</vt:lpstr>
      <vt:lpstr>報告書!Print_Area</vt:lpstr>
      <vt:lpstr>要領!Print_Area</vt:lpstr>
      <vt:lpstr>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渡邉＿健司</dc:creator>
  <cp:lastModifiedBy>user</cp:lastModifiedBy>
  <cp:lastPrinted>2021-03-29T05:27:45Z</cp:lastPrinted>
  <dcterms:created xsi:type="dcterms:W3CDTF">2020-12-03T02:34:43Z</dcterms:created>
  <dcterms:modified xsi:type="dcterms:W3CDTF">2022-07-12T04:42:52Z</dcterms:modified>
</cp:coreProperties>
</file>